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new excel sheet\"/>
    </mc:Choice>
  </mc:AlternateContent>
  <xr:revisionPtr revIDLastSave="0" documentId="13_ncr:1_{1E17B2D5-BEF8-4301-A37F-CFD9CBE9CA90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Supplier List" sheetId="1" r:id="rId1"/>
    <sheet name="Dashboard" sheetId="2" r:id="rId2"/>
    <sheet name="Sheet1" sheetId="3" r:id="rId3"/>
  </sheets>
  <definedNames>
    <definedName name="_xlnm._FilterDatabase" localSheetId="0" hidden="1">'Supplier List'!$A$4:$M$14</definedName>
    <definedName name="_xlnm.Print_Titles" localSheetId="0">'Supplier List'!$1:$4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5" i="2" l="1"/>
  <c r="B14" i="2"/>
  <c r="B13" i="2"/>
  <c r="G8" i="2"/>
  <c r="D8" i="2"/>
  <c r="A8" i="2"/>
  <c r="G4" i="2"/>
  <c r="D4" i="2"/>
  <c r="A4" i="2"/>
  <c r="B23" i="1"/>
  <c r="B22" i="1"/>
  <c r="B21" i="1"/>
  <c r="B20" i="1"/>
  <c r="B19" i="1"/>
  <c r="B18" i="1"/>
  <c r="A14" i="1"/>
  <c r="A13" i="1"/>
  <c r="A12" i="1"/>
  <c r="A11" i="1"/>
  <c r="A10" i="1"/>
  <c r="A9" i="1"/>
  <c r="A8" i="1"/>
  <c r="A7" i="1"/>
  <c r="A6" i="1"/>
  <c r="A5" i="1"/>
  <c r="G22" i="1"/>
  <c r="G21" i="1"/>
  <c r="G26" i="1"/>
  <c r="G28" i="1"/>
  <c r="G25" i="1"/>
  <c r="B28" i="2"/>
  <c r="B29" i="2"/>
  <c r="B24" i="2"/>
  <c r="B21" i="2"/>
  <c r="B19" i="2"/>
  <c r="G19" i="1"/>
  <c r="B20" i="2"/>
  <c r="B30" i="2"/>
  <c r="G29" i="1"/>
  <c r="B22" i="2"/>
  <c r="B23" i="2"/>
  <c r="B27" i="2"/>
  <c r="G20" i="1"/>
  <c r="B25" i="2"/>
  <c r="G23" i="1"/>
  <c r="G27" i="1"/>
  <c r="B26" i="2"/>
  <c r="G18" i="1"/>
  <c r="G24" i="1"/>
</calcChain>
</file>

<file path=xl/sharedStrings.xml><?xml version="1.0" encoding="utf-8"?>
<sst xmlns="http://schemas.openxmlformats.org/spreadsheetml/2006/main" count="185" uniqueCount="122">
  <si>
    <t>SUPPLIER LIST</t>
  </si>
  <si>
    <t>Supplier master register for procurement, contact and payment management</t>
  </si>
  <si>
    <t>S.No.</t>
  </si>
  <si>
    <t>Supplier ID</t>
  </si>
  <si>
    <t>Supplier Name</t>
  </si>
  <si>
    <t>Contact Person</t>
  </si>
  <si>
    <t>Phone</t>
  </si>
  <si>
    <t>Email</t>
  </si>
  <si>
    <t>Category</t>
  </si>
  <si>
    <t>City</t>
  </si>
  <si>
    <t>GSTIN</t>
  </si>
  <si>
    <t>Payment Terms</t>
  </si>
  <si>
    <t>Credit Limit</t>
  </si>
  <si>
    <t>Status</t>
  </si>
  <si>
    <t>Notes / Remarks</t>
  </si>
  <si>
    <t>SUP-001</t>
  </si>
  <si>
    <t>Sharma Office Supplies</t>
  </si>
  <si>
    <t>Rajesh Sharma</t>
  </si>
  <si>
    <t>9876543210</t>
  </si>
  <si>
    <t>sales@sharmaoffice.in</t>
  </si>
  <si>
    <t>Office Supplies</t>
  </si>
  <si>
    <t>Gwalior</t>
  </si>
  <si>
    <t>23AABCS1234A1Z5</t>
  </si>
  <si>
    <t>30 Days</t>
  </si>
  <si>
    <t>Active</t>
  </si>
  <si>
    <t>Regular office stationery supplier</t>
  </si>
  <si>
    <t>SUP-002</t>
  </si>
  <si>
    <t>Apex Computer Solutions</t>
  </si>
  <si>
    <t>Amit Verma</t>
  </si>
  <si>
    <t>9812345678</t>
  </si>
  <si>
    <t>apexcomputers@example.com</t>
  </si>
  <si>
    <t>IT &amp; Electronics</t>
  </si>
  <si>
    <t>Bhopal</t>
  </si>
  <si>
    <t>23AABCA5678B1Z2</t>
  </si>
  <si>
    <t>45 Days</t>
  </si>
  <si>
    <t>Computers and peripherals</t>
  </si>
  <si>
    <t>SUP-003</t>
  </si>
  <si>
    <t>Central Paper Mart</t>
  </si>
  <si>
    <t>Neha Jain</t>
  </si>
  <si>
    <t>9826012345</t>
  </si>
  <si>
    <t>orders@centralpaper.in</t>
  </si>
  <si>
    <t>Paper &amp; Printing</t>
  </si>
  <si>
    <t>Indore</t>
  </si>
  <si>
    <t>23AABCC2468C1Z7</t>
  </si>
  <si>
    <t>Paper and printing materials</t>
  </si>
  <si>
    <t>SUP-004</t>
  </si>
  <si>
    <t>Bright Electricals</t>
  </si>
  <si>
    <t>Suresh Patel</t>
  </si>
  <si>
    <t>9893011223</t>
  </si>
  <si>
    <t>bright.electricals@example.com</t>
  </si>
  <si>
    <t>Electrical</t>
  </si>
  <si>
    <t>Jabalpur</t>
  </si>
  <si>
    <t>23AABCB1357D1Z4</t>
  </si>
  <si>
    <t>60 Days</t>
  </si>
  <si>
    <t>Electrical maintenance supplies</t>
  </si>
  <si>
    <t>SUP-005</t>
  </si>
  <si>
    <t>Green Pack Industries</t>
  </si>
  <si>
    <t>Pooja Gupta</t>
  </si>
  <si>
    <t>9755123456</t>
  </si>
  <si>
    <t>greenpack@example.com</t>
  </si>
  <si>
    <t>Packaging</t>
  </si>
  <si>
    <t>23AABCG9753E1Z8</t>
  </si>
  <si>
    <t>Packaging material supplier</t>
  </si>
  <si>
    <t>SUP-006</t>
  </si>
  <si>
    <t>Metro Furniture Works</t>
  </si>
  <si>
    <t>Vikas Singh</t>
  </si>
  <si>
    <t>9907012345</t>
  </si>
  <si>
    <t>metrofurniture@example.com</t>
  </si>
  <si>
    <t>Furniture</t>
  </si>
  <si>
    <t>23AABCM8642F1Z1</t>
  </si>
  <si>
    <t>Office furniture and fixtures</t>
  </si>
  <si>
    <t>SUP-007</t>
  </si>
  <si>
    <t>Reliable Cleaning Products</t>
  </si>
  <si>
    <t>Anita Tiwari</t>
  </si>
  <si>
    <t>9765432109</t>
  </si>
  <si>
    <t>reliableclean@example.com</t>
  </si>
  <si>
    <t>Cleaning Supplies</t>
  </si>
  <si>
    <t>Sagar</t>
  </si>
  <si>
    <t>23AABCR7531G1Z6</t>
  </si>
  <si>
    <t>15 Days</t>
  </si>
  <si>
    <t>Housekeeping consumables</t>
  </si>
  <si>
    <t>SUP-008</t>
  </si>
  <si>
    <t>Sunrise Safety Equipment</t>
  </si>
  <si>
    <t>Manoj Yadav</t>
  </si>
  <si>
    <t>9849012345</t>
  </si>
  <si>
    <t>sunrise.safety@example.com</t>
  </si>
  <si>
    <t>Safety Equipment</t>
  </si>
  <si>
    <t>Ujjain</t>
  </si>
  <si>
    <t>23AABCS6420H1Z3</t>
  </si>
  <si>
    <t>On Hold</t>
  </si>
  <si>
    <t>Review pending for latest quotation</t>
  </si>
  <si>
    <t>SUP-009</t>
  </si>
  <si>
    <t>Prime Industrial Tools</t>
  </si>
  <si>
    <t>Karan Mehta</t>
  </si>
  <si>
    <t>9834512345</t>
  </si>
  <si>
    <t>prime.tools@example.com</t>
  </si>
  <si>
    <t>Tools &amp; Hardware</t>
  </si>
  <si>
    <t>23AABCP5319J1Z9</t>
  </si>
  <si>
    <t>Industrial tools and hardware</t>
  </si>
  <si>
    <t>SUP-010</t>
  </si>
  <si>
    <t>National Logistics Services</t>
  </si>
  <si>
    <t>Deepak Sharma</t>
  </si>
  <si>
    <t>9870012345</t>
  </si>
  <si>
    <t>national.logistics@example.com</t>
  </si>
  <si>
    <t>Logistics</t>
  </si>
  <si>
    <t>23AABCN4208K1Z5</t>
  </si>
  <si>
    <t>Inactive</t>
  </si>
  <si>
    <t>Supplier currently not in use</t>
  </si>
  <si>
    <t>SUPPLIER SUMMARY</t>
  </si>
  <si>
    <t>CATEGORY</t>
  </si>
  <si>
    <t>SUPPLIERS</t>
  </si>
  <si>
    <t>Total Suppliers</t>
  </si>
  <si>
    <t>Active Suppliers</t>
  </si>
  <si>
    <t>On Hold Suppliers</t>
  </si>
  <si>
    <t>Inactive Suppliers</t>
  </si>
  <si>
    <t>Total Credit Limit</t>
  </si>
  <si>
    <t>Average Credit Limit</t>
  </si>
  <si>
    <t>Raw Materials</t>
  </si>
  <si>
    <t>Other</t>
  </si>
  <si>
    <t>SUPPLIER MANAGEMENT DASHBOARD</t>
  </si>
  <si>
    <t>Count</t>
  </si>
  <si>
    <t>Suppliers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</si>
</sst>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₹#,##0"/>
  </numFmts>
  <fonts count="9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11"/>
      <color rgb="FFFFFFFF"/>
      <name val="Calibri"/>
    </font>
    <font>
      <b/>
      <sz val="12"/>
      <color rgb="FFFFFFFF"/>
      <name val="Calibri"/>
    </font>
    <font>
      <b/>
      <sz val="11"/>
      <name val="Calibri"/>
    </font>
    <font>
      <b/>
      <sz val="18"/>
      <color rgb="FFFFFFFF"/>
      <name val="Calibri"/>
    </font>
    <font>
      <b/>
      <sz val="18"/>
      <name val="Calibri"/>
    </font>
    <font>
      <b/>
      <sz val="11"/>
      <color theme="1"/>
      <name val="Calibri"/>
      <family val="2"/>
      <scheme val="minor"/>
    </font>
    <font>
      <b/>
      <sz val="10"/>
      <color rgb="FF666666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8FBFE"/>
      </patternFill>
    </fill>
    <fill>
      <patternFill patternType="solid">
        <fgColor rgb="FFF2F2F2"/>
      </patternFill>
    </fill>
    <fill>
      <patternFill patternType="solid">
        <fgColor rgb="FFFFFFFF"/>
      </patternFill>
    </fill>
    <fill>
      <patternFill patternType="solid">
        <fgColor rgb="FF5B9BD5"/>
      </patternFill>
    </fill>
    <fill>
      <patternFill patternType="solid">
        <fgColor rgb="FFD9EAF7"/>
      </patternFill>
    </fill>
    <fill>
      <patternFill patternType="solid">
        <fgColor theme="7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1F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3" borderId="1" xfId="0" applyFont="1" applyFill="1" applyBorder="1"/>
    <xf numFmtId="0" fontId="0" fillId="4" borderId="1" xfId="0" applyFill="1" applyBorder="1"/>
    <xf numFmtId="0" fontId="0" fillId="0" borderId="1" xfId="0" applyBorder="1"/>
    <xf numFmtId="164" fontId="0" fillId="4" borderId="1" xfId="0" applyNumberFormat="1" applyFill="1" applyBorder="1"/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/>
    </xf>
    <xf numFmtId="0" fontId="0" fillId="0" borderId="2" xfId="0" applyBorder="1" applyAlignment="1">
      <alignment vertical="center" wrapText="1"/>
    </xf>
    <xf numFmtId="49" fontId="0" fillId="0" borderId="2" xfId="0" applyNumberFormat="1" applyBorder="1" applyAlignment="1">
      <alignment vertical="center" wrapText="1"/>
    </xf>
    <xf numFmtId="164" fontId="0" fillId="0" borderId="2" xfId="0" applyNumberFormat="1" applyBorder="1" applyAlignment="1">
      <alignment vertical="center" wrapText="1"/>
    </xf>
    <xf numFmtId="0" fontId="0" fillId="0" borderId="2" xfId="0" applyBorder="1"/>
    <xf numFmtId="0" fontId="0" fillId="2" borderId="2" xfId="0" applyFill="1" applyBorder="1" applyAlignment="1">
      <alignment vertical="center" wrapText="1"/>
    </xf>
    <xf numFmtId="49" fontId="0" fillId="2" borderId="2" xfId="0" applyNumberFormat="1" applyFill="1" applyBorder="1" applyAlignment="1">
      <alignment vertical="center" wrapText="1"/>
    </xf>
    <xf numFmtId="164" fontId="0" fillId="2" borderId="2" xfId="0" applyNumberFormat="1" applyFill="1" applyBorder="1" applyAlignment="1">
      <alignment vertical="center" wrapText="1"/>
    </xf>
    <xf numFmtId="0" fontId="2" fillId="7" borderId="0" xfId="0" applyFont="1" applyFill="1" applyAlignment="1">
      <alignment horizontal="center"/>
    </xf>
    <xf numFmtId="0" fontId="2" fillId="7" borderId="0" xfId="0" applyFont="1" applyFill="1"/>
    <xf numFmtId="0" fontId="3" fillId="7" borderId="0" xfId="0" applyFont="1" applyFill="1" applyAlignment="1">
      <alignment horizontal="center"/>
    </xf>
    <xf numFmtId="0" fontId="0" fillId="7" borderId="0" xfId="0" applyFill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" fillId="7" borderId="0" xfId="0" applyFont="1" applyFill="1" applyAlignment="1">
      <alignment horizontal="center" vertical="center"/>
    </xf>
    <xf numFmtId="164" fontId="6" fillId="6" borderId="0" xfId="0" applyNumberFormat="1" applyFont="1" applyFill="1" applyAlignment="1">
      <alignment horizontal="center" vertical="center"/>
    </xf>
    <xf numFmtId="0" fontId="0" fillId="0" borderId="0" xfId="0"/>
    <xf numFmtId="0" fontId="2" fillId="5" borderId="0" xfId="0" applyFont="1" applyFill="1" applyAlignment="1">
      <alignment horizontal="center"/>
    </xf>
    <xf numFmtId="0" fontId="5" fillId="7" borderId="0" xfId="0" applyFont="1" applyFill="1" applyAlignment="1">
      <alignment horizontal="center" vertical="center"/>
    </xf>
    <xf numFmtId="0" fontId="0" fillId="7" borderId="0" xfId="0" applyFill="1" applyAlignment="1">
      <alignment vertical="center"/>
    </xf>
    <xf numFmtId="0" fontId="6" fillId="6" borderId="0" xfId="0" applyFont="1" applyFill="1" applyAlignment="1">
      <alignment horizontal="center" vertical="center"/>
    </xf>
  </cellXfs>
  <cellStyles count="1">
    <cellStyle name="Normal" xfId="0" builtinId="0"/>
  </cellStyles>
  <dxfs count="4">
    <dxf>
      <fill>
        <patternFill patternType="solid">
          <fgColor rgb="FFF4CCCC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Supplier Status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Dashboard!$B$12</c:f>
              <c:strCache>
                <c:ptCount val="1"/>
                <c:pt idx="0">
                  <c:v>Count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A85-4706-8A7B-FFC053B4228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A85-4706-8A7B-FFC053B4228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A85-4706-8A7B-FFC053B42281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Dashboard!$A$13:$A$15</c:f>
              <c:strCache>
                <c:ptCount val="3"/>
                <c:pt idx="0">
                  <c:v>Active</c:v>
                </c:pt>
                <c:pt idx="1">
                  <c:v>On Hold</c:v>
                </c:pt>
                <c:pt idx="2">
                  <c:v>Inactive</c:v>
                </c:pt>
              </c:strCache>
            </c:strRef>
          </c:cat>
          <c:val>
            <c:numRef>
              <c:f>Dashboard!$B$13:$B$15</c:f>
              <c:numCache>
                <c:formatCode>General</c:formatCode>
                <c:ptCount val="3"/>
                <c:pt idx="0">
                  <c:v>8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1E-4820-9255-F9799540ED71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Suppliers by Category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Dashboard!$B$18</c:f>
              <c:strCache>
                <c:ptCount val="1"/>
                <c:pt idx="0">
                  <c:v>Suppliers</c:v>
                </c:pt>
              </c:strCache>
            </c:strRef>
          </c:tx>
          <c:invertIfNegative val="1"/>
          <c:dPt>
            <c:idx val="0"/>
            <c:invertIfNegative val="1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82FE-4E65-BC8C-23261D156DD6}"/>
              </c:ext>
            </c:extLst>
          </c:dPt>
          <c:dPt>
            <c:idx val="1"/>
            <c:invertIfNegative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82FE-4E65-BC8C-23261D156DD6}"/>
              </c:ext>
            </c:extLst>
          </c:dPt>
          <c:dPt>
            <c:idx val="2"/>
            <c:invertIfNegative val="1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82FE-4E65-BC8C-23261D156DD6}"/>
              </c:ext>
            </c:extLst>
          </c:dPt>
          <c:dPt>
            <c:idx val="3"/>
            <c:invertIfNegative val="1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82FE-4E65-BC8C-23261D156DD6}"/>
              </c:ext>
            </c:extLst>
          </c:dPt>
          <c:dPt>
            <c:idx val="4"/>
            <c:invertIfNegative val="1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82FE-4E65-BC8C-23261D156DD6}"/>
              </c:ext>
            </c:extLst>
          </c:dPt>
          <c:dPt>
            <c:idx val="5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B-82FE-4E65-BC8C-23261D156DD6}"/>
              </c:ext>
            </c:extLst>
          </c:dPt>
          <c:dPt>
            <c:idx val="6"/>
            <c:invertIfNegative val="1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D-82FE-4E65-BC8C-23261D156DD6}"/>
              </c:ext>
            </c:extLst>
          </c:dPt>
          <c:dPt>
            <c:idx val="7"/>
            <c:invertIfNegative val="1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F-82FE-4E65-BC8C-23261D156DD6}"/>
              </c:ext>
            </c:extLst>
          </c:dPt>
          <c:dPt>
            <c:idx val="8"/>
            <c:invertIfNegative val="1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3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3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1-82FE-4E65-BC8C-23261D156DD6}"/>
              </c:ext>
            </c:extLst>
          </c:dPt>
          <c:dPt>
            <c:idx val="9"/>
            <c:invertIfNegative val="1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4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4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3-82FE-4E65-BC8C-23261D156DD6}"/>
              </c:ext>
            </c:extLst>
          </c:dPt>
          <c:dPt>
            <c:idx val="10"/>
            <c:invertIfNegative val="1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5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5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5-82FE-4E65-BC8C-23261D156DD6}"/>
              </c:ext>
            </c:extLst>
          </c:dPt>
          <c:dPt>
            <c:idx val="11"/>
            <c:invertIfNegative val="1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6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6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7-82FE-4E65-BC8C-23261D156DD6}"/>
              </c:ext>
            </c:extLst>
          </c:dPt>
          <c:cat>
            <c:strRef>
              <c:f>Dashboard!$A$19:$A$30</c:f>
              <c:strCache>
                <c:ptCount val="12"/>
                <c:pt idx="0">
                  <c:v>Office Supplies</c:v>
                </c:pt>
                <c:pt idx="1">
                  <c:v>IT &amp; Electronics</c:v>
                </c:pt>
                <c:pt idx="2">
                  <c:v>Paper &amp; Printing</c:v>
                </c:pt>
                <c:pt idx="3">
                  <c:v>Electrical</c:v>
                </c:pt>
                <c:pt idx="4">
                  <c:v>Packaging</c:v>
                </c:pt>
                <c:pt idx="5">
                  <c:v>Furniture</c:v>
                </c:pt>
                <c:pt idx="6">
                  <c:v>Cleaning Supplies</c:v>
                </c:pt>
                <c:pt idx="7">
                  <c:v>Safety Equipment</c:v>
                </c:pt>
                <c:pt idx="8">
                  <c:v>Tools &amp; Hardware</c:v>
                </c:pt>
                <c:pt idx="9">
                  <c:v>Logistics</c:v>
                </c:pt>
                <c:pt idx="10">
                  <c:v>Raw Materials</c:v>
                </c:pt>
                <c:pt idx="11">
                  <c:v>Other</c:v>
                </c:pt>
              </c:strCache>
            </c:strRef>
          </c:cat>
          <c:val>
            <c:numRef>
              <c:f>Dashboard!$B$19:$B$30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7D-49A4-80B9-5E04E3165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11</xdr:row>
      <xdr:rowOff>0</xdr:rowOff>
    </xdr:from>
    <xdr:ext cx="360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5</xdr:col>
      <xdr:colOff>1235363</xdr:colOff>
      <xdr:row>10</xdr:row>
      <xdr:rowOff>11546</xdr:rowOff>
    </xdr:from>
    <xdr:ext cx="5760000" cy="324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showFormulas="1" showGridLines="0" zoomScale="70" zoomScaleNormal="70" workbookViewId="0">
      <pane ySplit="4" topLeftCell="A7" activePane="bottomLeft" state="frozen"/>
      <selection pane="bottomLeft" activeCell="A18" sqref="A18:B23"/>
    </sheetView>
  </sheetViews>
  <sheetFormatPr defaultRowHeight="14.5" x14ac:dyDescent="0.35"/>
  <cols>
    <col min="1" max="1" width="8" customWidth="1"/>
    <col min="2" max="2" width="14" customWidth="1"/>
    <col min="3" max="3" width="26" customWidth="1"/>
    <col min="4" max="4" width="20" customWidth="1"/>
    <col min="5" max="5" width="15" customWidth="1"/>
    <col min="6" max="6" width="30" customWidth="1"/>
    <col min="7" max="7" width="22" customWidth="1"/>
    <col min="8" max="8" width="16" customWidth="1"/>
    <col min="9" max="9" width="20" customWidth="1"/>
    <col min="10" max="11" width="16" customWidth="1"/>
    <col min="12" max="12" width="14" customWidth="1"/>
    <col min="13" max="13" width="34" customWidth="1"/>
  </cols>
  <sheetData>
    <row r="1" spans="1:13" ht="30" customHeight="1" x14ac:dyDescent="0.35">
      <c r="A1" s="20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20" customHeight="1" x14ac:dyDescent="0.35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4" spans="1:13" s="6" customFormat="1" ht="32" customHeight="1" x14ac:dyDescent="0.3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</row>
    <row r="5" spans="1:13" s="10" customFormat="1" ht="28" customHeight="1" x14ac:dyDescent="0.35">
      <c r="A5" s="7">
        <f t="shared" ref="A5:A14" si="0">ROW()-4</f>
        <v>1</v>
      </c>
      <c r="B5" s="7" t="s">
        <v>15</v>
      </c>
      <c r="C5" s="7" t="s">
        <v>16</v>
      </c>
      <c r="D5" s="7" t="s">
        <v>17</v>
      </c>
      <c r="E5" s="8" t="s">
        <v>18</v>
      </c>
      <c r="F5" s="7" t="s">
        <v>19</v>
      </c>
      <c r="G5" s="7" t="s">
        <v>20</v>
      </c>
      <c r="H5" s="7" t="s">
        <v>21</v>
      </c>
      <c r="I5" s="8" t="s">
        <v>22</v>
      </c>
      <c r="J5" s="7" t="s">
        <v>23</v>
      </c>
      <c r="K5" s="9">
        <v>150000</v>
      </c>
      <c r="L5" s="7" t="s">
        <v>24</v>
      </c>
      <c r="M5" s="7" t="s">
        <v>25</v>
      </c>
    </row>
    <row r="6" spans="1:13" s="10" customFormat="1" x14ac:dyDescent="0.35">
      <c r="A6" s="11">
        <f t="shared" si="0"/>
        <v>2</v>
      </c>
      <c r="B6" s="11" t="s">
        <v>26</v>
      </c>
      <c r="C6" s="11" t="s">
        <v>27</v>
      </c>
      <c r="D6" s="11" t="s">
        <v>28</v>
      </c>
      <c r="E6" s="12" t="s">
        <v>29</v>
      </c>
      <c r="F6" s="11" t="s">
        <v>30</v>
      </c>
      <c r="G6" s="11" t="s">
        <v>31</v>
      </c>
      <c r="H6" s="11" t="s">
        <v>32</v>
      </c>
      <c r="I6" s="12" t="s">
        <v>33</v>
      </c>
      <c r="J6" s="11" t="s">
        <v>34</v>
      </c>
      <c r="K6" s="13">
        <v>250000</v>
      </c>
      <c r="L6" s="11" t="s">
        <v>24</v>
      </c>
      <c r="M6" s="11" t="s">
        <v>35</v>
      </c>
    </row>
    <row r="7" spans="1:13" s="10" customFormat="1" x14ac:dyDescent="0.35">
      <c r="A7" s="7">
        <f t="shared" si="0"/>
        <v>3</v>
      </c>
      <c r="B7" s="7" t="s">
        <v>36</v>
      </c>
      <c r="C7" s="7" t="s">
        <v>37</v>
      </c>
      <c r="D7" s="7" t="s">
        <v>38</v>
      </c>
      <c r="E7" s="8" t="s">
        <v>39</v>
      </c>
      <c r="F7" s="7" t="s">
        <v>40</v>
      </c>
      <c r="G7" s="7" t="s">
        <v>41</v>
      </c>
      <c r="H7" s="7" t="s">
        <v>42</v>
      </c>
      <c r="I7" s="8" t="s">
        <v>43</v>
      </c>
      <c r="J7" s="7" t="s">
        <v>23</v>
      </c>
      <c r="K7" s="9">
        <v>100000</v>
      </c>
      <c r="L7" s="7" t="s">
        <v>24</v>
      </c>
      <c r="M7" s="7" t="s">
        <v>44</v>
      </c>
    </row>
    <row r="8" spans="1:13" s="10" customFormat="1" x14ac:dyDescent="0.35">
      <c r="A8" s="11">
        <f t="shared" si="0"/>
        <v>4</v>
      </c>
      <c r="B8" s="11" t="s">
        <v>45</v>
      </c>
      <c r="C8" s="11" t="s">
        <v>46</v>
      </c>
      <c r="D8" s="11" t="s">
        <v>47</v>
      </c>
      <c r="E8" s="12" t="s">
        <v>48</v>
      </c>
      <c r="F8" s="11" t="s">
        <v>49</v>
      </c>
      <c r="G8" s="11" t="s">
        <v>50</v>
      </c>
      <c r="H8" s="11" t="s">
        <v>51</v>
      </c>
      <c r="I8" s="12" t="s">
        <v>52</v>
      </c>
      <c r="J8" s="11" t="s">
        <v>53</v>
      </c>
      <c r="K8" s="13">
        <v>200000</v>
      </c>
      <c r="L8" s="11" t="s">
        <v>24</v>
      </c>
      <c r="M8" s="11" t="s">
        <v>54</v>
      </c>
    </row>
    <row r="9" spans="1:13" s="10" customFormat="1" x14ac:dyDescent="0.35">
      <c r="A9" s="7">
        <f t="shared" si="0"/>
        <v>5</v>
      </c>
      <c r="B9" s="7" t="s">
        <v>55</v>
      </c>
      <c r="C9" s="7" t="s">
        <v>56</v>
      </c>
      <c r="D9" s="7" t="s">
        <v>57</v>
      </c>
      <c r="E9" s="8" t="s">
        <v>58</v>
      </c>
      <c r="F9" s="7" t="s">
        <v>59</v>
      </c>
      <c r="G9" s="7" t="s">
        <v>60</v>
      </c>
      <c r="H9" s="7" t="s">
        <v>32</v>
      </c>
      <c r="I9" s="8" t="s">
        <v>61</v>
      </c>
      <c r="J9" s="7" t="s">
        <v>23</v>
      </c>
      <c r="K9" s="9">
        <v>175000</v>
      </c>
      <c r="L9" s="7" t="s">
        <v>24</v>
      </c>
      <c r="M9" s="7" t="s">
        <v>62</v>
      </c>
    </row>
    <row r="10" spans="1:13" s="10" customFormat="1" x14ac:dyDescent="0.35">
      <c r="A10" s="11">
        <f t="shared" si="0"/>
        <v>6</v>
      </c>
      <c r="B10" s="11" t="s">
        <v>63</v>
      </c>
      <c r="C10" s="11" t="s">
        <v>64</v>
      </c>
      <c r="D10" s="11" t="s">
        <v>65</v>
      </c>
      <c r="E10" s="12" t="s">
        <v>66</v>
      </c>
      <c r="F10" s="11" t="s">
        <v>67</v>
      </c>
      <c r="G10" s="11" t="s">
        <v>68</v>
      </c>
      <c r="H10" s="11" t="s">
        <v>21</v>
      </c>
      <c r="I10" s="12" t="s">
        <v>69</v>
      </c>
      <c r="J10" s="11" t="s">
        <v>34</v>
      </c>
      <c r="K10" s="13">
        <v>300000</v>
      </c>
      <c r="L10" s="11" t="s">
        <v>24</v>
      </c>
      <c r="M10" s="11" t="s">
        <v>70</v>
      </c>
    </row>
    <row r="11" spans="1:13" s="10" customFormat="1" x14ac:dyDescent="0.35">
      <c r="A11" s="7">
        <f t="shared" si="0"/>
        <v>7</v>
      </c>
      <c r="B11" s="7" t="s">
        <v>71</v>
      </c>
      <c r="C11" s="7" t="s">
        <v>72</v>
      </c>
      <c r="D11" s="7" t="s">
        <v>73</v>
      </c>
      <c r="E11" s="8" t="s">
        <v>74</v>
      </c>
      <c r="F11" s="7" t="s">
        <v>75</v>
      </c>
      <c r="G11" s="7" t="s">
        <v>76</v>
      </c>
      <c r="H11" s="7" t="s">
        <v>77</v>
      </c>
      <c r="I11" s="8" t="s">
        <v>78</v>
      </c>
      <c r="J11" s="7" t="s">
        <v>79</v>
      </c>
      <c r="K11" s="9">
        <v>75000</v>
      </c>
      <c r="L11" s="7" t="s">
        <v>24</v>
      </c>
      <c r="M11" s="7" t="s">
        <v>80</v>
      </c>
    </row>
    <row r="12" spans="1:13" s="10" customFormat="1" x14ac:dyDescent="0.35">
      <c r="A12" s="11">
        <f t="shared" si="0"/>
        <v>8</v>
      </c>
      <c r="B12" s="11" t="s">
        <v>81</v>
      </c>
      <c r="C12" s="11" t="s">
        <v>82</v>
      </c>
      <c r="D12" s="11" t="s">
        <v>83</v>
      </c>
      <c r="E12" s="12" t="s">
        <v>84</v>
      </c>
      <c r="F12" s="11" t="s">
        <v>85</v>
      </c>
      <c r="G12" s="11" t="s">
        <v>86</v>
      </c>
      <c r="H12" s="11" t="s">
        <v>87</v>
      </c>
      <c r="I12" s="12" t="s">
        <v>88</v>
      </c>
      <c r="J12" s="11" t="s">
        <v>23</v>
      </c>
      <c r="K12" s="13">
        <v>125000</v>
      </c>
      <c r="L12" s="11" t="s">
        <v>89</v>
      </c>
      <c r="M12" s="11" t="s">
        <v>90</v>
      </c>
    </row>
    <row r="13" spans="1:13" s="10" customFormat="1" x14ac:dyDescent="0.35">
      <c r="A13" s="7">
        <f t="shared" si="0"/>
        <v>9</v>
      </c>
      <c r="B13" s="7" t="s">
        <v>91</v>
      </c>
      <c r="C13" s="7" t="s">
        <v>92</v>
      </c>
      <c r="D13" s="7" t="s">
        <v>93</v>
      </c>
      <c r="E13" s="8" t="s">
        <v>94</v>
      </c>
      <c r="F13" s="7" t="s">
        <v>95</v>
      </c>
      <c r="G13" s="7" t="s">
        <v>96</v>
      </c>
      <c r="H13" s="7" t="s">
        <v>42</v>
      </c>
      <c r="I13" s="8" t="s">
        <v>97</v>
      </c>
      <c r="J13" s="7" t="s">
        <v>53</v>
      </c>
      <c r="K13" s="9">
        <v>275000</v>
      </c>
      <c r="L13" s="7" t="s">
        <v>24</v>
      </c>
      <c r="M13" s="7" t="s">
        <v>98</v>
      </c>
    </row>
    <row r="14" spans="1:13" s="10" customFormat="1" x14ac:dyDescent="0.35">
      <c r="A14" s="11">
        <f t="shared" si="0"/>
        <v>10</v>
      </c>
      <c r="B14" s="11" t="s">
        <v>99</v>
      </c>
      <c r="C14" s="11" t="s">
        <v>100</v>
      </c>
      <c r="D14" s="11" t="s">
        <v>101</v>
      </c>
      <c r="E14" s="12" t="s">
        <v>102</v>
      </c>
      <c r="F14" s="11" t="s">
        <v>103</v>
      </c>
      <c r="G14" s="11" t="s">
        <v>104</v>
      </c>
      <c r="H14" s="11" t="s">
        <v>32</v>
      </c>
      <c r="I14" s="12" t="s">
        <v>105</v>
      </c>
      <c r="J14" s="11" t="s">
        <v>79</v>
      </c>
      <c r="K14" s="13">
        <v>100000</v>
      </c>
      <c r="L14" s="11" t="s">
        <v>106</v>
      </c>
      <c r="M14" s="11" t="s">
        <v>107</v>
      </c>
    </row>
    <row r="17" spans="1:7" ht="15.5" x14ac:dyDescent="0.35">
      <c r="A17" s="16" t="s">
        <v>108</v>
      </c>
      <c r="B17" s="17"/>
      <c r="C17" s="17"/>
      <c r="D17" s="17"/>
      <c r="F17" s="14" t="s">
        <v>109</v>
      </c>
      <c r="G17" s="14" t="s">
        <v>110</v>
      </c>
    </row>
    <row r="18" spans="1:7" x14ac:dyDescent="0.35">
      <c r="A18" s="1" t="s">
        <v>111</v>
      </c>
      <c r="B18" s="2">
        <f>COUNTA(C5:C1000)</f>
        <v>10</v>
      </c>
      <c r="F18" s="3" t="s">
        <v>20</v>
      </c>
      <c r="G18" s="3" t="str">
        <f t="shared" ref="G18:G29" ca="1" si="1">COUNTIF($G$5:$G$1000,F18)</f>
        <v/>
      </c>
    </row>
    <row r="19" spans="1:7" x14ac:dyDescent="0.35">
      <c r="A19" s="1" t="s">
        <v>112</v>
      </c>
      <c r="B19" s="2">
        <f>COUNTIF(L5:L1000,"Active")</f>
        <v>8</v>
      </c>
      <c r="F19" s="3" t="s">
        <v>31</v>
      </c>
      <c r="G19" s="3" t="str">
        <f t="shared" ca="1" si="1"/>
        <v/>
      </c>
    </row>
    <row r="20" spans="1:7" x14ac:dyDescent="0.35">
      <c r="A20" s="1" t="s">
        <v>113</v>
      </c>
      <c r="B20" s="2">
        <f>COUNTIF(L5:L1000,"On Hold")</f>
        <v>1</v>
      </c>
      <c r="F20" s="3" t="s">
        <v>41</v>
      </c>
      <c r="G20" s="3" t="str">
        <f t="shared" ca="1" si="1"/>
        <v/>
      </c>
    </row>
    <row r="21" spans="1:7" x14ac:dyDescent="0.35">
      <c r="A21" s="1" t="s">
        <v>114</v>
      </c>
      <c r="B21" s="2">
        <f>COUNTIF(L5:L1000,"Inactive")</f>
        <v>1</v>
      </c>
      <c r="F21" s="3" t="s">
        <v>50</v>
      </c>
      <c r="G21" s="3" t="str">
        <f t="shared" ca="1" si="1"/>
        <v/>
      </c>
    </row>
    <row r="22" spans="1:7" x14ac:dyDescent="0.35">
      <c r="A22" s="1" t="s">
        <v>115</v>
      </c>
      <c r="B22" s="4">
        <f>SUM(K5:K1000)</f>
        <v>1750000</v>
      </c>
      <c r="F22" s="3" t="s">
        <v>60</v>
      </c>
      <c r="G22" s="3" t="str">
        <f t="shared" ca="1" si="1"/>
        <v/>
      </c>
    </row>
    <row r="23" spans="1:7" x14ac:dyDescent="0.35">
      <c r="A23" s="1" t="s">
        <v>116</v>
      </c>
      <c r="B23" s="4">
        <f>IFERROR(AVERAGE(K5:K1000),0)</f>
        <v>175000</v>
      </c>
      <c r="F23" s="3" t="s">
        <v>68</v>
      </c>
      <c r="G23" s="3" t="str">
        <f t="shared" ca="1" si="1"/>
        <v/>
      </c>
    </row>
    <row r="24" spans="1:7" x14ac:dyDescent="0.35">
      <c r="F24" s="3" t="s">
        <v>76</v>
      </c>
      <c r="G24" s="3" t="str">
        <f t="shared" ca="1" si="1"/>
        <v/>
      </c>
    </row>
    <row r="25" spans="1:7" x14ac:dyDescent="0.35">
      <c r="F25" s="3" t="s">
        <v>86</v>
      </c>
      <c r="G25" s="3" t="str">
        <f t="shared" ca="1" si="1"/>
        <v/>
      </c>
    </row>
    <row r="26" spans="1:7" x14ac:dyDescent="0.35">
      <c r="F26" s="3" t="s">
        <v>96</v>
      </c>
      <c r="G26" s="3" t="str">
        <f t="shared" ca="1" si="1"/>
        <v/>
      </c>
    </row>
    <row r="27" spans="1:7" x14ac:dyDescent="0.35">
      <c r="F27" s="3" t="s">
        <v>104</v>
      </c>
      <c r="G27" s="3" t="str">
        <f t="shared" ca="1" si="1"/>
        <v/>
      </c>
    </row>
    <row r="28" spans="1:7" x14ac:dyDescent="0.35">
      <c r="F28" s="3" t="s">
        <v>117</v>
      </c>
      <c r="G28" s="3" t="str">
        <f t="shared" ca="1" si="1"/>
        <v/>
      </c>
    </row>
    <row r="29" spans="1:7" x14ac:dyDescent="0.35">
      <c r="F29" s="3" t="s">
        <v>118</v>
      </c>
      <c r="G29" s="3" t="str">
        <f t="shared" ca="1" si="1"/>
        <v/>
      </c>
    </row>
  </sheetData>
  <autoFilter ref="A4:M14" xr:uid="{00000000-0009-0000-0000-000000000000}"/>
  <mergeCells count="3">
    <mergeCell ref="A17:D17"/>
    <mergeCell ref="A2:M2"/>
    <mergeCell ref="A1:M1"/>
  </mergeCells>
  <conditionalFormatting sqref="K5:K1000">
    <cfRule type="cellIs" dxfId="3" priority="4" operator="greaterThan">
      <formula>250000</formula>
    </cfRule>
  </conditionalFormatting>
  <conditionalFormatting sqref="L5:L1000">
    <cfRule type="expression" dxfId="2" priority="1">
      <formula>L5="Active"</formula>
    </cfRule>
    <cfRule type="expression" dxfId="1" priority="2">
      <formula>L5="On Hold"</formula>
    </cfRule>
    <cfRule type="expression" dxfId="0" priority="3">
      <formula>L5="Inactive"</formula>
    </cfRule>
  </conditionalFormatting>
  <dataValidations count="3">
    <dataValidation type="list" allowBlank="1" sqref="G5:G1000" xr:uid="{00000000-0002-0000-0000-000000000000}">
      <formula1>"Office Supplies,IT &amp; Electronics,Paper &amp; Printing,Electrical,Packaging,Furniture,Cleaning Supplies,Safety Equipment,Tools &amp; Hardware,Logistics,Raw Materials,Other"</formula1>
    </dataValidation>
    <dataValidation type="list" allowBlank="1" sqref="J5:J1000" xr:uid="{00000000-0002-0000-0000-000001000000}">
      <formula1>"Cash,7 Days,15 Days,30 Days,45 Days,60 Days,90 Days"</formula1>
    </dataValidation>
    <dataValidation type="list" allowBlank="1" sqref="L5:L1000" xr:uid="{00000000-0002-0000-0000-000002000000}">
      <formula1>"Active,On Hold,Inactive"</formula1>
    </dataValidation>
  </dataValidations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0"/>
  <sheetViews>
    <sheetView showFormulas="1" showGridLines="0" zoomScale="25" zoomScaleNormal="25" workbookViewId="0">
      <pane ySplit="2" topLeftCell="A3" activePane="bottomLeft" state="frozen"/>
      <selection pane="bottomLeft" activeCell="E80" sqref="E80"/>
    </sheetView>
  </sheetViews>
  <sheetFormatPr defaultRowHeight="14.5" x14ac:dyDescent="0.35"/>
  <cols>
    <col min="1" max="1" width="22" customWidth="1"/>
    <col min="2" max="2" width="16" customWidth="1"/>
    <col min="3" max="3" width="22" customWidth="1"/>
    <col min="4" max="4" width="16" customWidth="1"/>
    <col min="5" max="8" width="22" customWidth="1"/>
  </cols>
  <sheetData>
    <row r="1" spans="1:8" ht="32" customHeight="1" x14ac:dyDescent="0.35">
      <c r="A1" s="24" t="s">
        <v>119</v>
      </c>
      <c r="B1" s="25"/>
      <c r="C1" s="25"/>
      <c r="D1" s="25"/>
      <c r="E1" s="25"/>
      <c r="F1" s="25"/>
      <c r="G1" s="25"/>
      <c r="H1" s="25"/>
    </row>
    <row r="3" spans="1:8" x14ac:dyDescent="0.35">
      <c r="A3" s="23" t="s">
        <v>111</v>
      </c>
      <c r="B3" s="22"/>
      <c r="D3" s="23" t="s">
        <v>112</v>
      </c>
      <c r="E3" s="22"/>
      <c r="G3" s="23" t="s">
        <v>113</v>
      </c>
      <c r="H3" s="22"/>
    </row>
    <row r="4" spans="1:8" x14ac:dyDescent="0.35">
      <c r="A4" s="26">
        <f>COUNTA('Supplier List'!C5:C1000)</f>
        <v>10</v>
      </c>
      <c r="B4" s="22"/>
      <c r="D4" s="26">
        <f>COUNTIF('Supplier List'!L5:L1000,"Active")</f>
        <v>8</v>
      </c>
      <c r="E4" s="22"/>
      <c r="G4" s="26">
        <f>COUNTIF('Supplier List'!L5:L1000,"On Hold")</f>
        <v>1</v>
      </c>
      <c r="H4" s="22"/>
    </row>
    <row r="5" spans="1:8" x14ac:dyDescent="0.35">
      <c r="A5" s="22"/>
      <c r="B5" s="22"/>
      <c r="D5" s="22"/>
      <c r="E5" s="22"/>
      <c r="G5" s="22"/>
      <c r="H5" s="22"/>
    </row>
    <row r="7" spans="1:8" x14ac:dyDescent="0.35">
      <c r="A7" s="23" t="s">
        <v>114</v>
      </c>
      <c r="B7" s="22"/>
      <c r="D7" s="23" t="s">
        <v>115</v>
      </c>
      <c r="E7" s="22"/>
      <c r="G7" s="23" t="s">
        <v>116</v>
      </c>
      <c r="H7" s="22"/>
    </row>
    <row r="8" spans="1:8" x14ac:dyDescent="0.35">
      <c r="A8" s="26">
        <f>COUNTIF('Supplier List'!L5:L1000,"Inactive")</f>
        <v>1</v>
      </c>
      <c r="B8" s="22"/>
      <c r="D8" s="21">
        <f>SUM('Supplier List'!K5:K1000)</f>
        <v>1750000</v>
      </c>
      <c r="E8" s="22"/>
      <c r="G8" s="21">
        <f>IFERROR(AVERAGE('Supplier List'!K5:K1000),0)</f>
        <v>175000</v>
      </c>
      <c r="H8" s="22"/>
    </row>
    <row r="9" spans="1:8" x14ac:dyDescent="0.35">
      <c r="A9" s="22"/>
      <c r="B9" s="22"/>
      <c r="D9" s="22"/>
      <c r="E9" s="22"/>
      <c r="G9" s="22"/>
      <c r="H9" s="22"/>
    </row>
    <row r="12" spans="1:8" x14ac:dyDescent="0.35">
      <c r="A12" s="15" t="s">
        <v>13</v>
      </c>
      <c r="B12" s="15" t="s">
        <v>120</v>
      </c>
    </row>
    <row r="13" spans="1:8" x14ac:dyDescent="0.35">
      <c r="A13" t="s">
        <v>24</v>
      </c>
      <c r="B13">
        <f>COUNTIF('Supplier List'!L5:L1000,A13)</f>
        <v>8</v>
      </c>
    </row>
    <row r="14" spans="1:8" x14ac:dyDescent="0.35">
      <c r="A14" t="s">
        <v>89</v>
      </c>
      <c r="B14">
        <f>COUNTIF('Supplier List'!L5:L1000,A14)</f>
        <v>1</v>
      </c>
    </row>
    <row r="15" spans="1:8" x14ac:dyDescent="0.35">
      <c r="A15" t="s">
        <v>106</v>
      </c>
      <c r="B15">
        <f>COUNTIF('Supplier List'!L5:L1000,A15)</f>
        <v>1</v>
      </c>
    </row>
    <row r="18" spans="1:2" x14ac:dyDescent="0.35">
      <c r="A18" s="15" t="s">
        <v>8</v>
      </c>
      <c r="B18" s="15" t="s">
        <v>121</v>
      </c>
    </row>
    <row r="19" spans="1:2" x14ac:dyDescent="0.35">
      <c r="A19" t="s">
        <v>20</v>
      </c>
      <c r="B19" t="str">
        <f ca="1">COUNTIF('Supplier List'!G5:G1000,A19)</f>
        <v/>
      </c>
    </row>
    <row r="20" spans="1:2" x14ac:dyDescent="0.35">
      <c r="A20" t="s">
        <v>31</v>
      </c>
      <c r="B20" t="str">
        <f ca="1">COUNTIF('Supplier List'!G5:G1000,A20)</f>
        <v/>
      </c>
    </row>
    <row r="21" spans="1:2" x14ac:dyDescent="0.35">
      <c r="A21" t="s">
        <v>41</v>
      </c>
      <c r="B21" t="str">
        <f ca="1">COUNTIF('Supplier List'!G5:G1000,A21)</f>
        <v/>
      </c>
    </row>
    <row r="22" spans="1:2" x14ac:dyDescent="0.35">
      <c r="A22" t="s">
        <v>50</v>
      </c>
      <c r="B22" t="str">
        <f ca="1">COUNTIF('Supplier List'!G5:G1000,A22)</f>
        <v/>
      </c>
    </row>
    <row r="23" spans="1:2" x14ac:dyDescent="0.35">
      <c r="A23" t="s">
        <v>60</v>
      </c>
      <c r="B23" t="str">
        <f ca="1">COUNTIF('Supplier List'!G5:G1000,A23)</f>
        <v/>
      </c>
    </row>
    <row r="24" spans="1:2" x14ac:dyDescent="0.35">
      <c r="A24" t="s">
        <v>68</v>
      </c>
      <c r="B24" t="str">
        <f ca="1">COUNTIF('Supplier List'!G5:G1000,A24)</f>
        <v/>
      </c>
    </row>
    <row r="25" spans="1:2" x14ac:dyDescent="0.35">
      <c r="A25" t="s">
        <v>76</v>
      </c>
      <c r="B25" t="str">
        <f ca="1">COUNTIF('Supplier List'!G5:G1000,A25)</f>
        <v/>
      </c>
    </row>
    <row r="26" spans="1:2" x14ac:dyDescent="0.35">
      <c r="A26" t="s">
        <v>86</v>
      </c>
      <c r="B26" t="str">
        <f ca="1">COUNTIF('Supplier List'!G5:G1000,A26)</f>
        <v/>
      </c>
    </row>
    <row r="27" spans="1:2" x14ac:dyDescent="0.35">
      <c r="A27" t="s">
        <v>96</v>
      </c>
      <c r="B27" t="str">
        <f ca="1">COUNTIF('Supplier List'!G5:G1000,A27)</f>
        <v/>
      </c>
    </row>
    <row r="28" spans="1:2" x14ac:dyDescent="0.35">
      <c r="A28" t="s">
        <v>104</v>
      </c>
      <c r="B28" t="str">
        <f ca="1">COUNTIF('Supplier List'!G5:G1000,A28)</f>
        <v/>
      </c>
    </row>
    <row r="29" spans="1:2" x14ac:dyDescent="0.35">
      <c r="A29" t="s">
        <v>117</v>
      </c>
      <c r="B29" t="str">
        <f ca="1">COUNTIF('Supplier List'!G5:G1000,A29)</f>
        <v/>
      </c>
    </row>
    <row r="30" spans="1:2" x14ac:dyDescent="0.35">
      <c r="A30" t="s">
        <v>118</v>
      </c>
      <c r="B30" t="str">
        <f ca="1">COUNTIF('Supplier List'!G5:G1000,A30)</f>
        <v/>
      </c>
    </row>
  </sheetData>
  <mergeCells count="13">
    <mergeCell ref="D8:E9"/>
    <mergeCell ref="G7:H7"/>
    <mergeCell ref="G8:H9"/>
    <mergeCell ref="A1:H1"/>
    <mergeCell ref="D3:E3"/>
    <mergeCell ref="A3:B3"/>
    <mergeCell ref="G3:H3"/>
    <mergeCell ref="A8:B9"/>
    <mergeCell ref="A4:B5"/>
    <mergeCell ref="G4:H5"/>
    <mergeCell ref="D4:E5"/>
    <mergeCell ref="D7:E7"/>
    <mergeCell ref="A7:B7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04CFB-F97C-4C81-82F9-DC34BD37D8F8}">
  <dimension ref="A1:A13"/>
  <sheetViews>
    <sheetView tabSelected="1" workbookViewId="0">
      <selection sqref="A1:A13"/>
    </sheetView>
  </sheetViews>
  <sheetFormatPr defaultRowHeight="14.5" x14ac:dyDescent="0.35"/>
  <sheetData>
    <row r="1" spans="1:1" x14ac:dyDescent="0.35">
      <c r="A1" t="s">
        <v>2</v>
      </c>
    </row>
    <row r="2" spans="1:1" x14ac:dyDescent="0.35">
      <c r="A2" t="s">
        <v>3</v>
      </c>
    </row>
    <row r="3" spans="1:1" x14ac:dyDescent="0.35">
      <c r="A3" t="s">
        <v>4</v>
      </c>
    </row>
    <row r="4" spans="1:1" x14ac:dyDescent="0.35">
      <c r="A4" t="s">
        <v>5</v>
      </c>
    </row>
    <row r="5" spans="1:1" x14ac:dyDescent="0.35">
      <c r="A5" t="s">
        <v>6</v>
      </c>
    </row>
    <row r="6" spans="1:1" x14ac:dyDescent="0.35">
      <c r="A6" t="s">
        <v>7</v>
      </c>
    </row>
    <row r="7" spans="1:1" x14ac:dyDescent="0.35">
      <c r="A7" t="s">
        <v>8</v>
      </c>
    </row>
    <row r="8" spans="1:1" x14ac:dyDescent="0.35">
      <c r="A8" t="s">
        <v>9</v>
      </c>
    </row>
    <row r="9" spans="1:1" x14ac:dyDescent="0.35">
      <c r="A9" t="s">
        <v>10</v>
      </c>
    </row>
    <row r="10" spans="1:1" x14ac:dyDescent="0.35">
      <c r="A10" t="s">
        <v>11</v>
      </c>
    </row>
    <row r="11" spans="1:1" x14ac:dyDescent="0.35">
      <c r="A11" t="s">
        <v>12</v>
      </c>
    </row>
    <row r="12" spans="1:1" x14ac:dyDescent="0.35">
      <c r="A12" t="s">
        <v>13</v>
      </c>
    </row>
    <row r="13" spans="1:1" x14ac:dyDescent="0.35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Supplier List</vt:lpstr>
      <vt:lpstr>Dashboard</vt:lpstr>
      <vt:lpstr>Sheet1</vt:lpstr>
      <vt:lpstr>'Supplier List'!Print_Titles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 List Excel Sheet Template</dc:title>
  <dc:subject>Professional supplier master list template</dc:subject>
  <dc:creator>pramod</dc:creator>
  <cp:lastModifiedBy>pm</cp:lastModifiedBy>
  <dcterms:created xsi:type="dcterms:W3CDTF">2026-10-05T16:24:09Z</dcterms:created>
  <dcterms:modified xsi:type="dcterms:W3CDTF">2026-10-27T17:14:51Z</dcterms:modified>
</cp:coreProperties>
</file>