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New folder\"/>
    </mc:Choice>
  </mc:AlternateContent>
  <xr:revisionPtr revIDLastSave="0" documentId="13_ncr:1_{46E90154-48B8-4FEF-8A34-729D0D7AC320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Outstanding Payments" sheetId="1" r:id="rId1"/>
    <sheet name="Dashboard" sheetId="2" r:id="rId2"/>
    <sheet name="Sheet1" sheetId="4" r:id="rId3"/>
    <sheet name="Lists" sheetId="3" state="hidden" r:id="rId4"/>
  </sheets>
  <definedNames>
    <definedName name="_xlnm._FilterDatabase" localSheetId="0" hidden="1">'Outstanding Payments'!$A$4:$N$12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1" l="1"/>
  <c r="B4" i="2" s="1"/>
  <c r="F14" i="1"/>
  <c r="B3" i="2" s="1"/>
  <c r="H12" i="1"/>
  <c r="I12" i="1" s="1"/>
  <c r="A12" i="1"/>
  <c r="H11" i="1"/>
  <c r="J11" i="1" s="1"/>
  <c r="A11" i="1"/>
  <c r="H10" i="1"/>
  <c r="K10" i="1" s="1"/>
  <c r="A10" i="1"/>
  <c r="H9" i="1"/>
  <c r="J9" i="1" s="1"/>
  <c r="A9" i="1"/>
  <c r="H8" i="1"/>
  <c r="I8" i="1" s="1"/>
  <c r="A8" i="1"/>
  <c r="H7" i="1"/>
  <c r="J7" i="1" s="1"/>
  <c r="A7" i="1"/>
  <c r="H6" i="1"/>
  <c r="K6" i="1" s="1"/>
  <c r="A6" i="1"/>
  <c r="H5" i="1"/>
  <c r="I5" i="1" s="1"/>
  <c r="A5" i="1"/>
  <c r="I9" i="1" l="1"/>
  <c r="J12" i="1"/>
  <c r="J8" i="1"/>
  <c r="J5" i="1"/>
  <c r="K8" i="1"/>
  <c r="K7" i="1"/>
  <c r="E12" i="2"/>
  <c r="K11" i="1"/>
  <c r="K12" i="1"/>
  <c r="E10" i="2"/>
  <c r="I6" i="1"/>
  <c r="K5" i="1"/>
  <c r="J6" i="1"/>
  <c r="I7" i="1"/>
  <c r="K9" i="1"/>
  <c r="J10" i="1"/>
  <c r="I11" i="1"/>
  <c r="H14" i="1"/>
  <c r="B5" i="2" s="1"/>
  <c r="E11" i="2"/>
  <c r="I10" i="1"/>
  <c r="B9" i="2" l="1"/>
  <c r="B8" i="2"/>
  <c r="E5" i="2"/>
  <c r="F5" i="2"/>
  <c r="F4" i="2"/>
  <c r="B6" i="2"/>
  <c r="B7" i="2"/>
  <c r="E4" i="2"/>
  <c r="B10" i="2"/>
  <c r="E6" i="2"/>
  <c r="F6" i="2"/>
</calcChain>
</file>

<file path=xl/sharedStrings.xml><?xml version="1.0" encoding="utf-8"?>
<sst xmlns="http://schemas.openxmlformats.org/spreadsheetml/2006/main" count="96" uniqueCount="58">
  <si>
    <t>OUTSTANDING PAYMENT TRACKER</t>
  </si>
  <si>
    <t>Track invoices, due dates, payments, outstanding balances and overdue status</t>
  </si>
  <si>
    <t>S.No.</t>
  </si>
  <si>
    <t>Invoice Date</t>
  </si>
  <si>
    <t>Due Date</t>
  </si>
  <si>
    <t>Customer / Party</t>
  </si>
  <si>
    <t>Invoice No.</t>
  </si>
  <si>
    <t>Invoice Amount</t>
  </si>
  <si>
    <t>Paid Amount</t>
  </si>
  <si>
    <t>Outstanding Amount</t>
  </si>
  <si>
    <t>Days Overdue</t>
  </si>
  <si>
    <t>Payment Status</t>
  </si>
  <si>
    <t>Due Status</t>
  </si>
  <si>
    <t>Priority</t>
  </si>
  <si>
    <t>Last Payment Date</t>
  </si>
  <si>
    <t>Remarks</t>
  </si>
  <si>
    <t>Sharma Traders</t>
  </si>
  <si>
    <t>INV-1001</t>
  </si>
  <si>
    <t>High</t>
  </si>
  <si>
    <t>Follow-up required</t>
  </si>
  <si>
    <t>Gupta Enterprises</t>
  </si>
  <si>
    <t>INV-1002</t>
  </si>
  <si>
    <t>Payment promised this week</t>
  </si>
  <si>
    <t>Apex Office Solutions</t>
  </si>
  <si>
    <t>INV-1003</t>
  </si>
  <si>
    <t>Medium</t>
  </si>
  <si>
    <t>Part payment received</t>
  </si>
  <si>
    <t>Verma Distributors</t>
  </si>
  <si>
    <t>INV-1004</t>
  </si>
  <si>
    <t>Due today</t>
  </si>
  <si>
    <t>City Mart</t>
  </si>
  <si>
    <t>INV-1005</t>
  </si>
  <si>
    <t>Low</t>
  </si>
  <si>
    <t>Not yet due</t>
  </si>
  <si>
    <t>Bright Technologies</t>
  </si>
  <si>
    <t>INV-1006</t>
  </si>
  <si>
    <t>Balance overdue</t>
  </si>
  <si>
    <t>Modern Furnishers</t>
  </si>
  <si>
    <t>INV-1007</t>
  </si>
  <si>
    <t>National Agencies</t>
  </si>
  <si>
    <t>INV-1008</t>
  </si>
  <si>
    <t>Second reminder sent</t>
  </si>
  <si>
    <t>TOTAL</t>
  </si>
  <si>
    <t>OUTSTANDING PAYMENT DASHBOARD</t>
  </si>
  <si>
    <t>Total Invoice Amount</t>
  </si>
  <si>
    <t>Invoice Count</t>
  </si>
  <si>
    <t>Total Paid Amount</t>
  </si>
  <si>
    <t>Unpaid</t>
  </si>
  <si>
    <t>Total Outstanding</t>
  </si>
  <si>
    <t>Partially Paid</t>
  </si>
  <si>
    <t>Overdue Amount</t>
  </si>
  <si>
    <t>Paid</t>
  </si>
  <si>
    <t>Due Today</t>
  </si>
  <si>
    <t>Unpaid Invoices</t>
  </si>
  <si>
    <t>Paid Invoices</t>
  </si>
  <si>
    <t>Not Due</t>
  </si>
  <si>
    <t>Overdue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</si>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</sst>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.00"/>
  </numFmts>
  <fonts count="8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2"/>
      <name val="Calibri"/>
    </font>
    <font>
      <sz val="11"/>
      <color theme="1"/>
      <name val="Calibri"/>
      <family val="2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1" xfId="0" applyFont="1" applyFill="1" applyBorder="1"/>
    <xf numFmtId="165" fontId="3" fillId="3" borderId="1" xfId="0" applyNumberFormat="1" applyFont="1" applyFill="1" applyBorder="1"/>
    <xf numFmtId="0" fontId="2" fillId="4" borderId="1" xfId="0" applyFont="1" applyFill="1" applyBorder="1"/>
    <xf numFmtId="165" fontId="4" fillId="3" borderId="1" xfId="0" applyNumberFormat="1" applyFont="1" applyFill="1" applyBorder="1"/>
    <xf numFmtId="0" fontId="0" fillId="0" borderId="1" xfId="0" applyBorder="1"/>
    <xf numFmtId="165" fontId="0" fillId="0" borderId="1" xfId="0" applyNumberFormat="1" applyBorder="1"/>
    <xf numFmtId="1" fontId="4" fillId="3" borderId="1" xfId="0" applyNumberFormat="1" applyFont="1" applyFill="1" applyBorder="1"/>
    <xf numFmtId="0" fontId="2" fillId="2" borderId="0" xfId="0" applyFont="1" applyFill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6" fillId="5" borderId="0" xfId="0" applyFont="1" applyFill="1" applyAlignment="1">
      <alignment horizontal="center" wrapText="1"/>
    </xf>
    <xf numFmtId="0" fontId="7" fillId="5" borderId="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6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Payment Status Distribution</a:t>
            </a:r>
          </a:p>
        </c:rich>
      </c:tx>
      <c:layout>
        <c:manualLayout>
          <c:xMode val="edge"/>
          <c:yMode val="edge"/>
          <c:x val="0.1322908333333333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Invoice Count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529-4FE5-9F55-9415A7E18E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529-4FE5-9F55-9415A7E18E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529-4FE5-9F55-9415A7E18E3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Dashboard!$D$4:$D$6</c:f>
              <c:strCache>
                <c:ptCount val="3"/>
                <c:pt idx="0">
                  <c:v>Unpaid</c:v>
                </c:pt>
                <c:pt idx="1">
                  <c:v>Partially Paid</c:v>
                </c:pt>
                <c:pt idx="2">
                  <c:v>Paid</c:v>
                </c:pt>
              </c:strCache>
            </c:strRef>
          </c:cat>
          <c:val>
            <c:numRef>
              <c:f>Dashboard!$E$4:$E$6</c:f>
              <c:numCache>
                <c:formatCode>General</c:formatCode>
                <c:ptCount val="3"/>
                <c:pt idx="0">
                  <c:v>3</c:v>
                </c:pt>
                <c:pt idx="1">
                  <c:v>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9D-448E-8F6A-2B881E48A2C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3702527777777782"/>
          <c:y val="9.5753968253968258E-2"/>
          <c:w val="0.50478250000000002"/>
          <c:h val="8.50452380952381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22412</xdr:rowOff>
    </xdr:from>
    <xdr:ext cx="36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showGridLines="0" topLeftCell="C1" zoomScale="55" zoomScaleNormal="55" workbookViewId="0">
      <pane ySplit="4" topLeftCell="A5" activePane="bottomLeft" state="frozen"/>
      <selection pane="bottomLeft" activeCell="E22" sqref="E22"/>
    </sheetView>
  </sheetViews>
  <sheetFormatPr defaultRowHeight="14.5" x14ac:dyDescent="0.35"/>
  <cols>
    <col min="1" max="1" width="8" customWidth="1"/>
    <col min="2" max="3" width="14" customWidth="1"/>
    <col min="4" max="4" width="24" customWidth="1"/>
    <col min="5" max="6" width="16" customWidth="1"/>
    <col min="7" max="7" width="15" customWidth="1"/>
    <col min="8" max="8" width="18" customWidth="1"/>
    <col min="9" max="9" width="14" customWidth="1"/>
    <col min="10" max="10" width="17" customWidth="1"/>
    <col min="11" max="11" width="15" customWidth="1"/>
    <col min="12" max="12" width="12" customWidth="1"/>
    <col min="13" max="13" width="18" customWidth="1"/>
    <col min="14" max="14" width="28" customWidth="1"/>
  </cols>
  <sheetData>
    <row r="1" spans="1:14" ht="30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2" customHeight="1" x14ac:dyDescent="0.3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4" spans="1:14" s="13" customFormat="1" ht="51" customHeight="1" x14ac:dyDescent="0.45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spans="1:14" ht="22" customHeight="1" x14ac:dyDescent="0.35">
      <c r="A5" s="9">
        <f t="shared" ref="A5:A12" si="0">IF(D5="","",ROW()-4)</f>
        <v>1</v>
      </c>
      <c r="B5" s="10">
        <v>46235</v>
      </c>
      <c r="C5" s="10">
        <v>46266</v>
      </c>
      <c r="D5" s="9" t="s">
        <v>16</v>
      </c>
      <c r="E5" s="9" t="s">
        <v>17</v>
      </c>
      <c r="F5" s="11">
        <v>85000</v>
      </c>
      <c r="G5" s="11">
        <v>25000</v>
      </c>
      <c r="H5" s="11">
        <f t="shared" ref="H5:H12" si="1">IF(F5="","",MAX(F5-G5,0))</f>
        <v>60000</v>
      </c>
      <c r="I5" s="12">
        <f t="shared" ref="I5:I12" ca="1" si="2">IF(OR(C5="",H5&lt;=0),"",MAX(TODAY()-C5,0))</f>
        <v>57</v>
      </c>
      <c r="J5" s="9" t="str">
        <f t="shared" ref="J5:J12" si="3">IF(H5&lt;=0,"Paid",IF(G5&gt;0,"Partially Paid","Unpaid"))</f>
        <v>Partially Paid</v>
      </c>
      <c r="K5" s="9" t="str">
        <f t="shared" ref="K5:K12" ca="1" si="4">IF(H5&lt;=0,"Closed",IF(C5&lt;TODAY(),"Overdue",IF(C5=TODAY(),"Due Today","Not Due")))</f>
        <v>Overdue</v>
      </c>
      <c r="L5" s="9" t="s">
        <v>18</v>
      </c>
      <c r="M5" s="10">
        <v>46262</v>
      </c>
      <c r="N5" s="9" t="s">
        <v>19</v>
      </c>
    </row>
    <row r="6" spans="1:14" ht="22" customHeight="1" x14ac:dyDescent="0.35">
      <c r="A6" s="9">
        <f t="shared" si="0"/>
        <v>2</v>
      </c>
      <c r="B6" s="10">
        <v>46249</v>
      </c>
      <c r="C6" s="10">
        <v>46280</v>
      </c>
      <c r="D6" s="9" t="s">
        <v>20</v>
      </c>
      <c r="E6" s="9" t="s">
        <v>21</v>
      </c>
      <c r="F6" s="11">
        <v>62500</v>
      </c>
      <c r="G6" s="11">
        <v>0</v>
      </c>
      <c r="H6" s="11">
        <f t="shared" si="1"/>
        <v>62500</v>
      </c>
      <c r="I6" s="12">
        <f t="shared" ca="1" si="2"/>
        <v>43</v>
      </c>
      <c r="J6" s="9" t="str">
        <f t="shared" si="3"/>
        <v>Unpaid</v>
      </c>
      <c r="K6" s="9" t="str">
        <f t="shared" ca="1" si="4"/>
        <v>Overdue</v>
      </c>
      <c r="L6" s="9" t="s">
        <v>18</v>
      </c>
      <c r="M6" s="10"/>
      <c r="N6" s="9" t="s">
        <v>22</v>
      </c>
    </row>
    <row r="7" spans="1:14" ht="22" customHeight="1" x14ac:dyDescent="0.35">
      <c r="A7" s="9">
        <f t="shared" si="0"/>
        <v>3</v>
      </c>
      <c r="B7" s="10">
        <v>46266</v>
      </c>
      <c r="C7" s="10">
        <v>46295</v>
      </c>
      <c r="D7" s="9" t="s">
        <v>23</v>
      </c>
      <c r="E7" s="9" t="s">
        <v>24</v>
      </c>
      <c r="F7" s="11">
        <v>42000</v>
      </c>
      <c r="G7" s="11">
        <v>12000</v>
      </c>
      <c r="H7" s="11">
        <f t="shared" si="1"/>
        <v>30000</v>
      </c>
      <c r="I7" s="12">
        <f t="shared" ca="1" si="2"/>
        <v>28</v>
      </c>
      <c r="J7" s="9" t="str">
        <f t="shared" si="3"/>
        <v>Partially Paid</v>
      </c>
      <c r="K7" s="9" t="str">
        <f t="shared" ca="1" si="4"/>
        <v>Overdue</v>
      </c>
      <c r="L7" s="9" t="s">
        <v>25</v>
      </c>
      <c r="M7" s="10">
        <v>46290</v>
      </c>
      <c r="N7" s="9" t="s">
        <v>26</v>
      </c>
    </row>
    <row r="8" spans="1:14" ht="22" customHeight="1" x14ac:dyDescent="0.35">
      <c r="A8" s="9">
        <f t="shared" si="0"/>
        <v>4</v>
      </c>
      <c r="B8" s="10">
        <v>46270</v>
      </c>
      <c r="C8" s="10">
        <v>46300</v>
      </c>
      <c r="D8" s="9" t="s">
        <v>27</v>
      </c>
      <c r="E8" s="9" t="s">
        <v>28</v>
      </c>
      <c r="F8" s="11">
        <v>98000</v>
      </c>
      <c r="G8" s="11">
        <v>50000</v>
      </c>
      <c r="H8" s="11">
        <f t="shared" si="1"/>
        <v>48000</v>
      </c>
      <c r="I8" s="12">
        <f t="shared" ca="1" si="2"/>
        <v>23</v>
      </c>
      <c r="J8" s="9" t="str">
        <f t="shared" si="3"/>
        <v>Partially Paid</v>
      </c>
      <c r="K8" s="9" t="str">
        <f t="shared" ca="1" si="4"/>
        <v>Overdue</v>
      </c>
      <c r="L8" s="9" t="s">
        <v>25</v>
      </c>
      <c r="M8" s="10">
        <v>46295</v>
      </c>
      <c r="N8" s="9" t="s">
        <v>29</v>
      </c>
    </row>
    <row r="9" spans="1:14" ht="22" customHeight="1" x14ac:dyDescent="0.35">
      <c r="A9" s="9">
        <f t="shared" si="0"/>
        <v>5</v>
      </c>
      <c r="B9" s="10">
        <v>46275</v>
      </c>
      <c r="C9" s="10">
        <v>46305</v>
      </c>
      <c r="D9" s="9" t="s">
        <v>30</v>
      </c>
      <c r="E9" s="9" t="s">
        <v>31</v>
      </c>
      <c r="F9" s="11">
        <v>35000</v>
      </c>
      <c r="G9" s="11">
        <v>0</v>
      </c>
      <c r="H9" s="11">
        <f t="shared" si="1"/>
        <v>35000</v>
      </c>
      <c r="I9" s="12">
        <f t="shared" ca="1" si="2"/>
        <v>18</v>
      </c>
      <c r="J9" s="9" t="str">
        <f t="shared" si="3"/>
        <v>Unpaid</v>
      </c>
      <c r="K9" s="9" t="str">
        <f t="shared" ca="1" si="4"/>
        <v>Overdue</v>
      </c>
      <c r="L9" s="9" t="s">
        <v>32</v>
      </c>
      <c r="M9" s="10"/>
      <c r="N9" s="9" t="s">
        <v>33</v>
      </c>
    </row>
    <row r="10" spans="1:14" ht="22" customHeight="1" x14ac:dyDescent="0.35">
      <c r="A10" s="9">
        <f t="shared" si="0"/>
        <v>6</v>
      </c>
      <c r="B10" s="10">
        <v>46223</v>
      </c>
      <c r="C10" s="10">
        <v>46254</v>
      </c>
      <c r="D10" s="9" t="s">
        <v>34</v>
      </c>
      <c r="E10" s="9" t="s">
        <v>35</v>
      </c>
      <c r="F10" s="11">
        <v>120000</v>
      </c>
      <c r="G10" s="11">
        <v>70000</v>
      </c>
      <c r="H10" s="11">
        <f t="shared" si="1"/>
        <v>50000</v>
      </c>
      <c r="I10" s="12">
        <f t="shared" ca="1" si="2"/>
        <v>69</v>
      </c>
      <c r="J10" s="9" t="str">
        <f t="shared" si="3"/>
        <v>Partially Paid</v>
      </c>
      <c r="K10" s="9" t="str">
        <f t="shared" ca="1" si="4"/>
        <v>Overdue</v>
      </c>
      <c r="L10" s="9" t="s">
        <v>18</v>
      </c>
      <c r="M10" s="10">
        <v>46275</v>
      </c>
      <c r="N10" s="9" t="s">
        <v>36</v>
      </c>
    </row>
    <row r="11" spans="1:14" ht="22" customHeight="1" x14ac:dyDescent="0.35">
      <c r="A11" s="9">
        <f t="shared" si="0"/>
        <v>7</v>
      </c>
      <c r="B11" s="10">
        <v>46283</v>
      </c>
      <c r="C11" s="10">
        <v>46313</v>
      </c>
      <c r="D11" s="9" t="s">
        <v>37</v>
      </c>
      <c r="E11" s="9" t="s">
        <v>38</v>
      </c>
      <c r="F11" s="11">
        <v>57500</v>
      </c>
      <c r="G11" s="11">
        <v>20000</v>
      </c>
      <c r="H11" s="11">
        <f t="shared" si="1"/>
        <v>37500</v>
      </c>
      <c r="I11" s="12">
        <f t="shared" ca="1" si="2"/>
        <v>10</v>
      </c>
      <c r="J11" s="9" t="str">
        <f t="shared" si="3"/>
        <v>Partially Paid</v>
      </c>
      <c r="K11" s="9" t="str">
        <f t="shared" ca="1" si="4"/>
        <v>Overdue</v>
      </c>
      <c r="L11" s="9" t="s">
        <v>25</v>
      </c>
      <c r="M11" s="10">
        <v>46294</v>
      </c>
      <c r="N11" s="9" t="s">
        <v>26</v>
      </c>
    </row>
    <row r="12" spans="1:14" ht="22" customHeight="1" x14ac:dyDescent="0.35">
      <c r="A12" s="9">
        <f t="shared" si="0"/>
        <v>8</v>
      </c>
      <c r="B12" s="10">
        <v>46259</v>
      </c>
      <c r="C12" s="10">
        <v>46290</v>
      </c>
      <c r="D12" s="9" t="s">
        <v>39</v>
      </c>
      <c r="E12" s="9" t="s">
        <v>40</v>
      </c>
      <c r="F12" s="11">
        <v>76000</v>
      </c>
      <c r="G12" s="11">
        <v>0</v>
      </c>
      <c r="H12" s="11">
        <f t="shared" si="1"/>
        <v>76000</v>
      </c>
      <c r="I12" s="12">
        <f t="shared" ca="1" si="2"/>
        <v>33</v>
      </c>
      <c r="J12" s="9" t="str">
        <f t="shared" si="3"/>
        <v>Unpaid</v>
      </c>
      <c r="K12" s="9" t="str">
        <f t="shared" ca="1" si="4"/>
        <v>Overdue</v>
      </c>
      <c r="L12" s="9" t="s">
        <v>18</v>
      </c>
      <c r="M12" s="10"/>
      <c r="N12" s="9" t="s">
        <v>41</v>
      </c>
    </row>
    <row r="14" spans="1:14" x14ac:dyDescent="0.35">
      <c r="E14" s="1" t="s">
        <v>42</v>
      </c>
      <c r="F14" s="2">
        <f>SUM(F5:F12)</f>
        <v>576000</v>
      </c>
      <c r="G14" s="2">
        <f>SUM(G5:G12)</f>
        <v>177000</v>
      </c>
      <c r="H14" s="2">
        <f>SUM(H5:H12)</f>
        <v>399000</v>
      </c>
    </row>
  </sheetData>
  <mergeCells count="2">
    <mergeCell ref="A2:N2"/>
    <mergeCell ref="A1:N1"/>
  </mergeCells>
  <conditionalFormatting sqref="H5:H998">
    <cfRule type="cellIs" dxfId="5" priority="1" operator="greaterThan">
      <formula>0</formula>
    </cfRule>
  </conditionalFormatting>
  <conditionalFormatting sqref="J5:J998">
    <cfRule type="expression" dxfId="4" priority="5">
      <formula>$J5="Paid"</formula>
    </cfRule>
    <cfRule type="expression" dxfId="3" priority="6">
      <formula>$J5="Unpaid"</formula>
    </cfRule>
  </conditionalFormatting>
  <conditionalFormatting sqref="K5:K998">
    <cfRule type="expression" dxfId="2" priority="2">
      <formula>$K5="Overdue"</formula>
    </cfRule>
    <cfRule type="expression" dxfId="1" priority="3">
      <formula>$K5="Due Today"</formula>
    </cfRule>
    <cfRule type="expression" dxfId="0" priority="4">
      <formula>$K5="Closed"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Lists!$B$2:$B$4</xm:f>
          </x14:formula1>
          <xm:sqref>L5:L998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showFormulas="1" showGridLines="0" zoomScale="85" zoomScaleNormal="85" workbookViewId="0">
      <selection activeCell="F3" sqref="F3:F4"/>
    </sheetView>
  </sheetViews>
  <sheetFormatPr defaultRowHeight="14.5" x14ac:dyDescent="0.35"/>
  <cols>
    <col min="1" max="1" width="28" customWidth="1"/>
    <col min="2" max="2" width="20" customWidth="1"/>
    <col min="3" max="3" width="4" customWidth="1"/>
    <col min="4" max="5" width="20" customWidth="1"/>
    <col min="6" max="6" width="22" customWidth="1"/>
    <col min="7" max="8" width="4" customWidth="1"/>
  </cols>
  <sheetData>
    <row r="1" spans="1:8" ht="30" customHeight="1" x14ac:dyDescent="0.55000000000000004">
      <c r="A1" s="20" t="s">
        <v>43</v>
      </c>
      <c r="B1" s="19"/>
      <c r="C1" s="19"/>
      <c r="D1" s="19"/>
      <c r="E1" s="19"/>
      <c r="F1" s="19"/>
      <c r="G1" s="19"/>
      <c r="H1" s="19"/>
    </row>
    <row r="3" spans="1:8" ht="15.5" x14ac:dyDescent="0.35">
      <c r="A3" s="3" t="s">
        <v>44</v>
      </c>
      <c r="B3" s="4">
        <f>SUM('Outstanding Payments'!F5:F998)</f>
        <v>1152000</v>
      </c>
      <c r="D3" s="15" t="s">
        <v>11</v>
      </c>
      <c r="E3" s="15" t="s">
        <v>45</v>
      </c>
      <c r="F3" s="15" t="s">
        <v>9</v>
      </c>
    </row>
    <row r="4" spans="1:8" ht="15.5" x14ac:dyDescent="0.35">
      <c r="A4" s="3" t="s">
        <v>46</v>
      </c>
      <c r="B4" s="4">
        <f>SUM('Outstanding Payments'!G5:G998)</f>
        <v>354000</v>
      </c>
      <c r="D4" s="5" t="s">
        <v>47</v>
      </c>
      <c r="E4" s="5">
        <f>COUNTIF('Outstanding Payments'!J5:J998,D4)</f>
        <v>3</v>
      </c>
      <c r="F4" s="6">
        <f>SUMIF('Outstanding Payments'!J5:J998,D4,'Outstanding Payments'!H5:H998)</f>
        <v>173500</v>
      </c>
    </row>
    <row r="5" spans="1:8" ht="15.5" x14ac:dyDescent="0.35">
      <c r="A5" s="3" t="s">
        <v>48</v>
      </c>
      <c r="B5" s="4">
        <f>SUM('Outstanding Payments'!H5:H998)</f>
        <v>798000</v>
      </c>
      <c r="D5" s="5" t="s">
        <v>49</v>
      </c>
      <c r="E5" s="5">
        <f>COUNTIF('Outstanding Payments'!J5:J998,D5)</f>
        <v>5</v>
      </c>
      <c r="F5" s="6">
        <f>SUMIF('Outstanding Payments'!J5:J998,D5,'Outstanding Payments'!H5:H998)</f>
        <v>225500</v>
      </c>
    </row>
    <row r="6" spans="1:8" ht="15.5" x14ac:dyDescent="0.35">
      <c r="A6" s="3" t="s">
        <v>50</v>
      </c>
      <c r="B6" s="4">
        <f ca="1">SUMIF('Outstanding Payments'!K5:K998,"Overdue",'Outstanding Payments'!H5:H998)</f>
        <v>399000</v>
      </c>
      <c r="D6" s="5" t="s">
        <v>51</v>
      </c>
      <c r="E6" s="5">
        <f>COUNTIF('Outstanding Payments'!J5:J998,D6)</f>
        <v>0</v>
      </c>
      <c r="F6" s="6">
        <f>SUMIF('Outstanding Payments'!J5:J998,D6,'Outstanding Payments'!H5:H998)</f>
        <v>0</v>
      </c>
    </row>
    <row r="7" spans="1:8" ht="15.5" x14ac:dyDescent="0.35">
      <c r="A7" s="3" t="s">
        <v>52</v>
      </c>
      <c r="B7" s="4">
        <f ca="1">SUMIF('Outstanding Payments'!K5:K998,"Due Today",'Outstanding Payments'!H5:H998)</f>
        <v>0</v>
      </c>
    </row>
    <row r="8" spans="1:8" ht="15.5" x14ac:dyDescent="0.35">
      <c r="A8" s="3" t="s">
        <v>53</v>
      </c>
      <c r="B8" s="7">
        <f>COUNTIF('Outstanding Payments'!J5:J998,"Unpaid")</f>
        <v>3</v>
      </c>
    </row>
    <row r="9" spans="1:8" ht="15.5" x14ac:dyDescent="0.35">
      <c r="A9" s="3" t="s">
        <v>49</v>
      </c>
      <c r="B9" s="7">
        <f>COUNTIF('Outstanding Payments'!J5:J998,"Partially Paid")</f>
        <v>5</v>
      </c>
      <c r="D9" s="8" t="s">
        <v>13</v>
      </c>
      <c r="E9" s="8" t="s">
        <v>9</v>
      </c>
    </row>
    <row r="10" spans="1:8" ht="15.5" x14ac:dyDescent="0.35">
      <c r="A10" s="3" t="s">
        <v>54</v>
      </c>
      <c r="B10" s="7">
        <f>COUNTIF('Outstanding Payments'!J5:J998,"Paid")</f>
        <v>0</v>
      </c>
      <c r="D10" s="5" t="s">
        <v>18</v>
      </c>
      <c r="E10" s="6">
        <f>SUMIF('Outstanding Payments'!L5:L998,D10,'Outstanding Payments'!H5:H998)</f>
        <v>248500</v>
      </c>
    </row>
    <row r="11" spans="1:8" x14ac:dyDescent="0.35">
      <c r="D11" s="5" t="s">
        <v>25</v>
      </c>
      <c r="E11" s="6">
        <f>SUMIF('Outstanding Payments'!L5:L998,D11,'Outstanding Payments'!H5:H998)</f>
        <v>115500</v>
      </c>
    </row>
    <row r="12" spans="1:8" x14ac:dyDescent="0.35">
      <c r="D12" s="5" t="s">
        <v>32</v>
      </c>
      <c r="E12" s="6">
        <f>SUMIF('Outstanding Payments'!L5:L998,D12,'Outstanding Payments'!H5:H998)</f>
        <v>35000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1B7A0-D3B9-45B6-B52B-90B07AC686DE}">
  <dimension ref="A1:A14"/>
  <sheetViews>
    <sheetView tabSelected="1" workbookViewId="0">
      <selection activeCell="F17" sqref="F17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/>
  </sheetViews>
  <sheetFormatPr defaultRowHeight="14.5" x14ac:dyDescent="0.35"/>
  <sheetData>
    <row r="1" spans="1:3" x14ac:dyDescent="0.35">
      <c r="A1" s="8" t="s">
        <v>11</v>
      </c>
      <c r="B1" s="8" t="s">
        <v>13</v>
      </c>
      <c r="C1" s="8" t="s">
        <v>12</v>
      </c>
    </row>
    <row r="2" spans="1:3" x14ac:dyDescent="0.35">
      <c r="A2" t="s">
        <v>47</v>
      </c>
      <c r="B2" t="s">
        <v>18</v>
      </c>
      <c r="C2" t="s">
        <v>55</v>
      </c>
    </row>
    <row r="3" spans="1:3" x14ac:dyDescent="0.35">
      <c r="A3" t="s">
        <v>49</v>
      </c>
      <c r="B3" t="s">
        <v>25</v>
      </c>
      <c r="C3" t="s">
        <v>52</v>
      </c>
    </row>
    <row r="4" spans="1:3" x14ac:dyDescent="0.35">
      <c r="A4" t="s">
        <v>51</v>
      </c>
      <c r="B4" t="s">
        <v>32</v>
      </c>
      <c r="C4" t="s">
        <v>56</v>
      </c>
    </row>
    <row r="5" spans="1:3" x14ac:dyDescent="0.35">
      <c r="C5" t="s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Outstanding Payments</vt:lpstr>
      <vt:lpstr>Dashboard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Outstanding Payment Excel Sheet Template</dc:title>
  <dc:subject>Professional outstanding payment tracker</dc:subject>
  <dc:creator>OpenAI</dc:creator>
  <cp:lastModifiedBy>pm</cp:lastModifiedBy>
  <dcterms:created xsi:type="dcterms:W3CDTF">2026-10-05T16:43:05Z</dcterms:created>
  <dcterms:modified xsi:type="dcterms:W3CDTF">2026-10-28T14:02:48Z</dcterms:modified>
</cp:coreProperties>
</file>