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E35A91A1-08AF-4A8F-A563-7877EC2334C0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Purchase Register" sheetId="1" r:id="rId1"/>
    <sheet name="Dashboard" sheetId="2" r:id="rId2"/>
    <sheet name="Sheet1" sheetId="4" r:id="rId3"/>
    <sheet name="Lists" sheetId="3" state="hidden" r:id="rId4"/>
  </sheets>
  <definedNames>
    <definedName name="_xlnm._FilterDatabase" localSheetId="0" hidden="1">'Purchase Register'!$A$4:$U$104</definedName>
    <definedName name="_xlnm.Print_Titles" localSheetId="0">'Purchase Register'!$1:$4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1" l="1"/>
  <c r="B20" i="2"/>
  <c r="B19" i="2"/>
  <c r="B18" i="2"/>
  <c r="B13" i="2"/>
  <c r="B12" i="2"/>
  <c r="B11" i="2"/>
  <c r="E10" i="2"/>
  <c r="B10" i="2"/>
  <c r="E9" i="2"/>
  <c r="B9" i="2"/>
  <c r="G4" i="2"/>
  <c r="A4" i="2"/>
  <c r="K105" i="1"/>
  <c r="Q104" i="1"/>
  <c r="P104" i="1"/>
  <c r="O104" i="1"/>
  <c r="N104" i="1"/>
  <c r="M104" i="1"/>
  <c r="A104" i="1"/>
  <c r="Q103" i="1"/>
  <c r="P103" i="1"/>
  <c r="O103" i="1"/>
  <c r="N103" i="1"/>
  <c r="M103" i="1"/>
  <c r="A103" i="1"/>
  <c r="Q102" i="1"/>
  <c r="P102" i="1"/>
  <c r="O102" i="1"/>
  <c r="N102" i="1"/>
  <c r="M102" i="1"/>
  <c r="A102" i="1"/>
  <c r="Q101" i="1"/>
  <c r="P101" i="1"/>
  <c r="O101" i="1"/>
  <c r="N101" i="1"/>
  <c r="M101" i="1"/>
  <c r="A101" i="1"/>
  <c r="Q100" i="1"/>
  <c r="P100" i="1"/>
  <c r="O100" i="1"/>
  <c r="N100" i="1"/>
  <c r="M100" i="1"/>
  <c r="A100" i="1"/>
  <c r="Q99" i="1"/>
  <c r="P99" i="1"/>
  <c r="O99" i="1"/>
  <c r="N99" i="1"/>
  <c r="M99" i="1"/>
  <c r="A99" i="1"/>
  <c r="Q98" i="1"/>
  <c r="P98" i="1"/>
  <c r="O98" i="1"/>
  <c r="N98" i="1"/>
  <c r="M98" i="1"/>
  <c r="A98" i="1"/>
  <c r="Q97" i="1"/>
  <c r="P97" i="1"/>
  <c r="O97" i="1"/>
  <c r="N97" i="1"/>
  <c r="M97" i="1"/>
  <c r="A97" i="1"/>
  <c r="Q96" i="1"/>
  <c r="P96" i="1"/>
  <c r="O96" i="1"/>
  <c r="N96" i="1"/>
  <c r="M96" i="1"/>
  <c r="A96" i="1"/>
  <c r="Q95" i="1"/>
  <c r="P95" i="1"/>
  <c r="O95" i="1"/>
  <c r="N95" i="1"/>
  <c r="M95" i="1"/>
  <c r="A95" i="1"/>
  <c r="Q94" i="1"/>
  <c r="P94" i="1"/>
  <c r="O94" i="1"/>
  <c r="N94" i="1"/>
  <c r="M94" i="1"/>
  <c r="A94" i="1"/>
  <c r="Q93" i="1"/>
  <c r="P93" i="1"/>
  <c r="O93" i="1"/>
  <c r="N93" i="1"/>
  <c r="M93" i="1"/>
  <c r="A93" i="1"/>
  <c r="Q92" i="1"/>
  <c r="P92" i="1"/>
  <c r="O92" i="1"/>
  <c r="N92" i="1"/>
  <c r="M92" i="1"/>
  <c r="A92" i="1"/>
  <c r="Q91" i="1"/>
  <c r="P91" i="1"/>
  <c r="O91" i="1"/>
  <c r="N91" i="1"/>
  <c r="M91" i="1"/>
  <c r="A91" i="1"/>
  <c r="Q90" i="1"/>
  <c r="P90" i="1"/>
  <c r="O90" i="1"/>
  <c r="N90" i="1"/>
  <c r="M90" i="1"/>
  <c r="A90" i="1"/>
  <c r="Q89" i="1"/>
  <c r="P89" i="1"/>
  <c r="O89" i="1"/>
  <c r="N89" i="1"/>
  <c r="M89" i="1"/>
  <c r="A89" i="1"/>
  <c r="Q88" i="1"/>
  <c r="P88" i="1"/>
  <c r="O88" i="1"/>
  <c r="N88" i="1"/>
  <c r="M88" i="1"/>
  <c r="A88" i="1"/>
  <c r="Q87" i="1"/>
  <c r="P87" i="1"/>
  <c r="O87" i="1"/>
  <c r="N87" i="1"/>
  <c r="M87" i="1"/>
  <c r="A87" i="1"/>
  <c r="Q86" i="1"/>
  <c r="P86" i="1"/>
  <c r="O86" i="1"/>
  <c r="N86" i="1"/>
  <c r="M86" i="1"/>
  <c r="A86" i="1"/>
  <c r="Q85" i="1"/>
  <c r="P85" i="1"/>
  <c r="O85" i="1"/>
  <c r="N85" i="1"/>
  <c r="M85" i="1"/>
  <c r="A85" i="1"/>
  <c r="Q84" i="1"/>
  <c r="P84" i="1"/>
  <c r="O84" i="1"/>
  <c r="N84" i="1"/>
  <c r="M84" i="1"/>
  <c r="A84" i="1"/>
  <c r="Q83" i="1"/>
  <c r="P83" i="1"/>
  <c r="O83" i="1"/>
  <c r="N83" i="1"/>
  <c r="M83" i="1"/>
  <c r="A83" i="1"/>
  <c r="Q82" i="1"/>
  <c r="P82" i="1"/>
  <c r="O82" i="1"/>
  <c r="N82" i="1"/>
  <c r="M82" i="1"/>
  <c r="A82" i="1"/>
  <c r="Q81" i="1"/>
  <c r="P81" i="1"/>
  <c r="O81" i="1"/>
  <c r="N81" i="1"/>
  <c r="M81" i="1"/>
  <c r="A81" i="1"/>
  <c r="Q80" i="1"/>
  <c r="P80" i="1"/>
  <c r="O80" i="1"/>
  <c r="N80" i="1"/>
  <c r="M80" i="1"/>
  <c r="A80" i="1"/>
  <c r="Q79" i="1"/>
  <c r="P79" i="1"/>
  <c r="O79" i="1"/>
  <c r="N79" i="1"/>
  <c r="M79" i="1"/>
  <c r="A79" i="1"/>
  <c r="Q78" i="1"/>
  <c r="P78" i="1"/>
  <c r="O78" i="1"/>
  <c r="N78" i="1"/>
  <c r="M78" i="1"/>
  <c r="A78" i="1"/>
  <c r="Q77" i="1"/>
  <c r="P77" i="1"/>
  <c r="O77" i="1"/>
  <c r="N77" i="1"/>
  <c r="M77" i="1"/>
  <c r="A77" i="1"/>
  <c r="Q76" i="1"/>
  <c r="P76" i="1"/>
  <c r="O76" i="1"/>
  <c r="N76" i="1"/>
  <c r="M76" i="1"/>
  <c r="A76" i="1"/>
  <c r="Q75" i="1"/>
  <c r="P75" i="1"/>
  <c r="O75" i="1"/>
  <c r="N75" i="1"/>
  <c r="M75" i="1"/>
  <c r="A75" i="1"/>
  <c r="Q74" i="1"/>
  <c r="P74" i="1"/>
  <c r="O74" i="1"/>
  <c r="N74" i="1"/>
  <c r="M74" i="1"/>
  <c r="A74" i="1"/>
  <c r="Q73" i="1"/>
  <c r="P73" i="1"/>
  <c r="O73" i="1"/>
  <c r="N73" i="1"/>
  <c r="M73" i="1"/>
  <c r="A73" i="1"/>
  <c r="Q72" i="1"/>
  <c r="P72" i="1"/>
  <c r="O72" i="1"/>
  <c r="N72" i="1"/>
  <c r="M72" i="1"/>
  <c r="A72" i="1"/>
  <c r="Q71" i="1"/>
  <c r="P71" i="1"/>
  <c r="O71" i="1"/>
  <c r="N71" i="1"/>
  <c r="M71" i="1"/>
  <c r="A71" i="1"/>
  <c r="Q70" i="1"/>
  <c r="P70" i="1"/>
  <c r="O70" i="1"/>
  <c r="N70" i="1"/>
  <c r="M70" i="1"/>
  <c r="A70" i="1"/>
  <c r="Q69" i="1"/>
  <c r="P69" i="1"/>
  <c r="O69" i="1"/>
  <c r="N69" i="1"/>
  <c r="M69" i="1"/>
  <c r="A69" i="1"/>
  <c r="Q68" i="1"/>
  <c r="P68" i="1"/>
  <c r="O68" i="1"/>
  <c r="N68" i="1"/>
  <c r="M68" i="1"/>
  <c r="A68" i="1"/>
  <c r="Q67" i="1"/>
  <c r="P67" i="1"/>
  <c r="O67" i="1"/>
  <c r="N67" i="1"/>
  <c r="M67" i="1"/>
  <c r="A67" i="1"/>
  <c r="Q66" i="1"/>
  <c r="P66" i="1"/>
  <c r="O66" i="1"/>
  <c r="N66" i="1"/>
  <c r="M66" i="1"/>
  <c r="A66" i="1"/>
  <c r="Q65" i="1"/>
  <c r="P65" i="1"/>
  <c r="O65" i="1"/>
  <c r="N65" i="1"/>
  <c r="M65" i="1"/>
  <c r="A65" i="1"/>
  <c r="Q64" i="1"/>
  <c r="P64" i="1"/>
  <c r="O64" i="1"/>
  <c r="N64" i="1"/>
  <c r="M64" i="1"/>
  <c r="A64" i="1"/>
  <c r="Q63" i="1"/>
  <c r="P63" i="1"/>
  <c r="O63" i="1"/>
  <c r="N63" i="1"/>
  <c r="M63" i="1"/>
  <c r="A63" i="1"/>
  <c r="Q62" i="1"/>
  <c r="P62" i="1"/>
  <c r="O62" i="1"/>
  <c r="N62" i="1"/>
  <c r="M62" i="1"/>
  <c r="A62" i="1"/>
  <c r="Q61" i="1"/>
  <c r="P61" i="1"/>
  <c r="O61" i="1"/>
  <c r="N61" i="1"/>
  <c r="M61" i="1"/>
  <c r="A61" i="1"/>
  <c r="Q60" i="1"/>
  <c r="P60" i="1"/>
  <c r="O60" i="1"/>
  <c r="N60" i="1"/>
  <c r="M60" i="1"/>
  <c r="A60" i="1"/>
  <c r="Q59" i="1"/>
  <c r="P59" i="1"/>
  <c r="O59" i="1"/>
  <c r="N59" i="1"/>
  <c r="M59" i="1"/>
  <c r="A59" i="1"/>
  <c r="Q58" i="1"/>
  <c r="P58" i="1"/>
  <c r="O58" i="1"/>
  <c r="N58" i="1"/>
  <c r="M58" i="1"/>
  <c r="A58" i="1"/>
  <c r="Q57" i="1"/>
  <c r="P57" i="1"/>
  <c r="O57" i="1"/>
  <c r="N57" i="1"/>
  <c r="M57" i="1"/>
  <c r="A57" i="1"/>
  <c r="Q56" i="1"/>
  <c r="P56" i="1"/>
  <c r="O56" i="1"/>
  <c r="N56" i="1"/>
  <c r="M56" i="1"/>
  <c r="A56" i="1"/>
  <c r="Q55" i="1"/>
  <c r="P55" i="1"/>
  <c r="O55" i="1"/>
  <c r="N55" i="1"/>
  <c r="M55" i="1"/>
  <c r="A55" i="1"/>
  <c r="Q54" i="1"/>
  <c r="P54" i="1"/>
  <c r="O54" i="1"/>
  <c r="N54" i="1"/>
  <c r="M54" i="1"/>
  <c r="A54" i="1"/>
  <c r="Q53" i="1"/>
  <c r="P53" i="1"/>
  <c r="O53" i="1"/>
  <c r="N53" i="1"/>
  <c r="M53" i="1"/>
  <c r="A53" i="1"/>
  <c r="Q52" i="1"/>
  <c r="P52" i="1"/>
  <c r="O52" i="1"/>
  <c r="N52" i="1"/>
  <c r="M52" i="1"/>
  <c r="A52" i="1"/>
  <c r="Q51" i="1"/>
  <c r="P51" i="1"/>
  <c r="O51" i="1"/>
  <c r="N51" i="1"/>
  <c r="M51" i="1"/>
  <c r="A51" i="1"/>
  <c r="Q50" i="1"/>
  <c r="P50" i="1"/>
  <c r="O50" i="1"/>
  <c r="N50" i="1"/>
  <c r="M50" i="1"/>
  <c r="A50" i="1"/>
  <c r="Q49" i="1"/>
  <c r="P49" i="1"/>
  <c r="O49" i="1"/>
  <c r="N49" i="1"/>
  <c r="M49" i="1"/>
  <c r="A49" i="1"/>
  <c r="Q48" i="1"/>
  <c r="P48" i="1"/>
  <c r="O48" i="1"/>
  <c r="N48" i="1"/>
  <c r="M48" i="1"/>
  <c r="A48" i="1"/>
  <c r="Q47" i="1"/>
  <c r="P47" i="1"/>
  <c r="O47" i="1"/>
  <c r="N47" i="1"/>
  <c r="M47" i="1"/>
  <c r="A47" i="1"/>
  <c r="Q46" i="1"/>
  <c r="P46" i="1"/>
  <c r="O46" i="1"/>
  <c r="N46" i="1"/>
  <c r="M46" i="1"/>
  <c r="A46" i="1"/>
  <c r="Q45" i="1"/>
  <c r="P45" i="1"/>
  <c r="O45" i="1"/>
  <c r="N45" i="1"/>
  <c r="M45" i="1"/>
  <c r="A45" i="1"/>
  <c r="Q44" i="1"/>
  <c r="P44" i="1"/>
  <c r="O44" i="1"/>
  <c r="N44" i="1"/>
  <c r="M44" i="1"/>
  <c r="A44" i="1"/>
  <c r="Q43" i="1"/>
  <c r="P43" i="1"/>
  <c r="O43" i="1"/>
  <c r="N43" i="1"/>
  <c r="M43" i="1"/>
  <c r="A43" i="1"/>
  <c r="Q42" i="1"/>
  <c r="P42" i="1"/>
  <c r="O42" i="1"/>
  <c r="N42" i="1"/>
  <c r="M42" i="1"/>
  <c r="A42" i="1"/>
  <c r="Q41" i="1"/>
  <c r="P41" i="1"/>
  <c r="O41" i="1"/>
  <c r="N41" i="1"/>
  <c r="M41" i="1"/>
  <c r="A41" i="1"/>
  <c r="Q40" i="1"/>
  <c r="P40" i="1"/>
  <c r="O40" i="1"/>
  <c r="N40" i="1"/>
  <c r="M40" i="1"/>
  <c r="A40" i="1"/>
  <c r="Q39" i="1"/>
  <c r="P39" i="1"/>
  <c r="O39" i="1"/>
  <c r="N39" i="1"/>
  <c r="M39" i="1"/>
  <c r="A39" i="1"/>
  <c r="Q38" i="1"/>
  <c r="P38" i="1"/>
  <c r="O38" i="1"/>
  <c r="N38" i="1"/>
  <c r="M38" i="1"/>
  <c r="A38" i="1"/>
  <c r="Q37" i="1"/>
  <c r="P37" i="1"/>
  <c r="O37" i="1"/>
  <c r="N37" i="1"/>
  <c r="M37" i="1"/>
  <c r="A37" i="1"/>
  <c r="Q36" i="1"/>
  <c r="P36" i="1"/>
  <c r="O36" i="1"/>
  <c r="N36" i="1"/>
  <c r="M36" i="1"/>
  <c r="A36" i="1"/>
  <c r="Q35" i="1"/>
  <c r="P35" i="1"/>
  <c r="O35" i="1"/>
  <c r="N35" i="1"/>
  <c r="M35" i="1"/>
  <c r="A35" i="1"/>
  <c r="Q34" i="1"/>
  <c r="P34" i="1"/>
  <c r="O34" i="1"/>
  <c r="N34" i="1"/>
  <c r="M34" i="1"/>
  <c r="A34" i="1"/>
  <c r="Q33" i="1"/>
  <c r="P33" i="1"/>
  <c r="O33" i="1"/>
  <c r="N33" i="1"/>
  <c r="M33" i="1"/>
  <c r="A33" i="1"/>
  <c r="Q32" i="1"/>
  <c r="P32" i="1"/>
  <c r="O32" i="1"/>
  <c r="N32" i="1"/>
  <c r="M32" i="1"/>
  <c r="A32" i="1"/>
  <c r="Q31" i="1"/>
  <c r="P31" i="1"/>
  <c r="O31" i="1"/>
  <c r="N31" i="1"/>
  <c r="M31" i="1"/>
  <c r="A31" i="1"/>
  <c r="Q30" i="1"/>
  <c r="P30" i="1"/>
  <c r="O30" i="1"/>
  <c r="N30" i="1"/>
  <c r="M30" i="1"/>
  <c r="A30" i="1"/>
  <c r="Q29" i="1"/>
  <c r="P29" i="1"/>
  <c r="O29" i="1"/>
  <c r="N29" i="1"/>
  <c r="M29" i="1"/>
  <c r="A29" i="1"/>
  <c r="Q28" i="1"/>
  <c r="P28" i="1"/>
  <c r="O28" i="1"/>
  <c r="N28" i="1"/>
  <c r="M28" i="1"/>
  <c r="A28" i="1"/>
  <c r="Q27" i="1"/>
  <c r="P27" i="1"/>
  <c r="O27" i="1"/>
  <c r="N27" i="1"/>
  <c r="M27" i="1"/>
  <c r="A27" i="1"/>
  <c r="Q26" i="1"/>
  <c r="P26" i="1"/>
  <c r="O26" i="1"/>
  <c r="N26" i="1"/>
  <c r="M26" i="1"/>
  <c r="A26" i="1"/>
  <c r="Q25" i="1"/>
  <c r="P25" i="1"/>
  <c r="O25" i="1"/>
  <c r="N25" i="1"/>
  <c r="M25" i="1"/>
  <c r="A25" i="1"/>
  <c r="Q24" i="1"/>
  <c r="P24" i="1"/>
  <c r="O24" i="1"/>
  <c r="N24" i="1"/>
  <c r="M24" i="1"/>
  <c r="A24" i="1"/>
  <c r="Q23" i="1"/>
  <c r="P23" i="1"/>
  <c r="O23" i="1"/>
  <c r="N23" i="1"/>
  <c r="M23" i="1"/>
  <c r="A23" i="1"/>
  <c r="Q22" i="1"/>
  <c r="P22" i="1"/>
  <c r="O22" i="1"/>
  <c r="N22" i="1"/>
  <c r="M22" i="1"/>
  <c r="A22" i="1"/>
  <c r="Q21" i="1"/>
  <c r="P21" i="1"/>
  <c r="O21" i="1"/>
  <c r="N21" i="1"/>
  <c r="M21" i="1"/>
  <c r="A21" i="1"/>
  <c r="Q20" i="1"/>
  <c r="P20" i="1"/>
  <c r="O20" i="1"/>
  <c r="N20" i="1"/>
  <c r="M20" i="1"/>
  <c r="A20" i="1"/>
  <c r="Q19" i="1"/>
  <c r="P19" i="1"/>
  <c r="O19" i="1"/>
  <c r="N19" i="1"/>
  <c r="M19" i="1"/>
  <c r="A19" i="1"/>
  <c r="Q18" i="1"/>
  <c r="P18" i="1"/>
  <c r="O18" i="1"/>
  <c r="N18" i="1"/>
  <c r="M18" i="1"/>
  <c r="A18" i="1"/>
  <c r="Q17" i="1"/>
  <c r="P17" i="1"/>
  <c r="O17" i="1"/>
  <c r="N17" i="1"/>
  <c r="M17" i="1"/>
  <c r="A17" i="1"/>
  <c r="Q16" i="1"/>
  <c r="P16" i="1"/>
  <c r="O16" i="1"/>
  <c r="N16" i="1"/>
  <c r="M16" i="1"/>
  <c r="A16" i="1"/>
  <c r="O15" i="1"/>
  <c r="N15" i="1"/>
  <c r="M15" i="1"/>
  <c r="O14" i="1"/>
  <c r="P14" i="1" s="1"/>
  <c r="Q14" i="1" s="1"/>
  <c r="N14" i="1"/>
  <c r="M14" i="1"/>
  <c r="A14" i="1"/>
  <c r="O13" i="1"/>
  <c r="N13" i="1"/>
  <c r="M13" i="1"/>
  <c r="P13" i="1" s="1"/>
  <c r="Q13" i="1" s="1"/>
  <c r="A13" i="1"/>
  <c r="O12" i="1"/>
  <c r="P12" i="1" s="1"/>
  <c r="Q12" i="1" s="1"/>
  <c r="N12" i="1"/>
  <c r="M12" i="1"/>
  <c r="A12" i="1"/>
  <c r="O11" i="1"/>
  <c r="N11" i="1"/>
  <c r="M11" i="1"/>
  <c r="P11" i="1" s="1"/>
  <c r="Q11" i="1" s="1"/>
  <c r="A11" i="1"/>
  <c r="O10" i="1"/>
  <c r="P10" i="1" s="1"/>
  <c r="Q10" i="1" s="1"/>
  <c r="N10" i="1"/>
  <c r="M10" i="1"/>
  <c r="A10" i="1"/>
  <c r="O9" i="1"/>
  <c r="N9" i="1"/>
  <c r="M9" i="1"/>
  <c r="P9" i="1" s="1"/>
  <c r="Q9" i="1" s="1"/>
  <c r="A9" i="1"/>
  <c r="O8" i="1"/>
  <c r="P8" i="1" s="1"/>
  <c r="Q8" i="1" s="1"/>
  <c r="N8" i="1"/>
  <c r="M8" i="1"/>
  <c r="A8" i="1"/>
  <c r="O7" i="1"/>
  <c r="N7" i="1"/>
  <c r="M7" i="1"/>
  <c r="P7" i="1" s="1"/>
  <c r="Q7" i="1" s="1"/>
  <c r="A7" i="1"/>
  <c r="O6" i="1"/>
  <c r="P6" i="1" s="1"/>
  <c r="N6" i="1"/>
  <c r="M6" i="1"/>
  <c r="A6" i="1"/>
  <c r="O5" i="1"/>
  <c r="N5" i="1"/>
  <c r="M5" i="1"/>
  <c r="A5" i="1"/>
  <c r="P15" i="1" l="1"/>
  <c r="Q15" i="1" s="1"/>
  <c r="M105" i="1"/>
  <c r="N105" i="1"/>
  <c r="O105" i="1"/>
  <c r="F10" i="2"/>
  <c r="Q6" i="1"/>
  <c r="P5" i="1"/>
  <c r="F9" i="2" l="1"/>
  <c r="P105" i="1"/>
  <c r="C4" i="2"/>
  <c r="Q5" i="1"/>
  <c r="Q105" i="1" l="1"/>
  <c r="E4" i="2"/>
</calcChain>
</file>

<file path=xl/sharedStrings.xml><?xml version="1.0" encoding="utf-8"?>
<sst xmlns="http://schemas.openxmlformats.org/spreadsheetml/2006/main" count="228" uniqueCount="127">
  <si>
    <t>GST PURCHASE REGISTER</t>
  </si>
  <si>
    <t>Ready-to-use GST purchase register with automatic GST, invoice total and ITC calculations</t>
  </si>
  <si>
    <t>S.No.</t>
  </si>
  <si>
    <t>Purchase Date</t>
  </si>
  <si>
    <t>Invoice No.</t>
  </si>
  <si>
    <t>Supplier Name</t>
  </si>
  <si>
    <t>Supplier GSTIN</t>
  </si>
  <si>
    <t>Supplier State</t>
  </si>
  <si>
    <t>Place of Supply</t>
  </si>
  <si>
    <t>Tax Type</t>
  </si>
  <si>
    <t>Category</t>
  </si>
  <si>
    <t>HSN/SAC</t>
  </si>
  <si>
    <t>Taxable Value</t>
  </si>
  <si>
    <t>GST Rate %</t>
  </si>
  <si>
    <t>CGST Amount</t>
  </si>
  <si>
    <t>SGST Amount</t>
  </si>
  <si>
    <t>IGST Amount</t>
  </si>
  <si>
    <t>Total GST</t>
  </si>
  <si>
    <t>Invoice Total</t>
  </si>
  <si>
    <t>ITC Eligible</t>
  </si>
  <si>
    <t>Payment Status</t>
  </si>
  <si>
    <t>Due Date</t>
  </si>
  <si>
    <t>Remarks</t>
  </si>
  <si>
    <t>PUR-1001</t>
  </si>
  <si>
    <t>Shree Traders</t>
  </si>
  <si>
    <t>23AABCS1234A1Z5</t>
  </si>
  <si>
    <t>Madhya Pradesh</t>
  </si>
  <si>
    <t>Intra-State</t>
  </si>
  <si>
    <t>Raw Material</t>
  </si>
  <si>
    <t>3923</t>
  </si>
  <si>
    <t>Yes</t>
  </si>
  <si>
    <t>Paid</t>
  </si>
  <si>
    <t>PVC packaging material</t>
  </si>
  <si>
    <t>PUR-1002</t>
  </si>
  <si>
    <t>Tech World Solutions</t>
  </si>
  <si>
    <t>27AAACT2345B1Z2</t>
  </si>
  <si>
    <t>Maharashtra</t>
  </si>
  <si>
    <t>Inter-State</t>
  </si>
  <si>
    <t>Computer &amp; IT</t>
  </si>
  <si>
    <t>8471</t>
  </si>
  <si>
    <t>Pending</t>
  </si>
  <si>
    <t>Laptops and accessories</t>
  </si>
  <si>
    <t>PUR-1003</t>
  </si>
  <si>
    <t>Office Point</t>
  </si>
  <si>
    <t>07AABCO3456C1Z9</t>
  </si>
  <si>
    <t>Delhi</t>
  </si>
  <si>
    <t>Office Supplies</t>
  </si>
  <si>
    <t>4820</t>
  </si>
  <si>
    <t>Printer paper and stationery</t>
  </si>
  <si>
    <t>PUR-1004</t>
  </si>
  <si>
    <t>Rajput Furniture House</t>
  </si>
  <si>
    <t>08AABCR4567D1Z7</t>
  </si>
  <si>
    <t>Rajasthan</t>
  </si>
  <si>
    <t>Furniture</t>
  </si>
  <si>
    <t>9403</t>
  </si>
  <si>
    <t>Partially Paid</t>
  </si>
  <si>
    <t>Office workstations</t>
  </si>
  <si>
    <t>PUR-1005</t>
  </si>
  <si>
    <t>Gujarat Industrial Mart</t>
  </si>
  <si>
    <t>24AABCG5678E1Z3</t>
  </si>
  <si>
    <t>Gujarat</t>
  </si>
  <si>
    <t>Machinery</t>
  </si>
  <si>
    <t>8450</t>
  </si>
  <si>
    <t>Industrial equipment</t>
  </si>
  <si>
    <t>PUR-1006</t>
  </si>
  <si>
    <t>MP Stationers</t>
  </si>
  <si>
    <t>23AABCM6789F1Z1</t>
  </si>
  <si>
    <t>9608</t>
  </si>
  <si>
    <t>Office consumables</t>
  </si>
  <si>
    <t>PUR-1007</t>
  </si>
  <si>
    <t>PackPro India</t>
  </si>
  <si>
    <t>06AABCP7890G1Z8</t>
  </si>
  <si>
    <t>Haryana</t>
  </si>
  <si>
    <t>Packaging</t>
  </si>
  <si>
    <t>4819</t>
  </si>
  <si>
    <t>Corrugated boxes</t>
  </si>
  <si>
    <t>PUR-1008</t>
  </si>
  <si>
    <t>Clean &amp; Safe Services</t>
  </si>
  <si>
    <t>23AABCC8901H1Z6</t>
  </si>
  <si>
    <t>Services</t>
  </si>
  <si>
    <t>9985</t>
  </si>
  <si>
    <t>Facility maintenance</t>
  </si>
  <si>
    <t>PUR-1009</t>
  </si>
  <si>
    <t>Bharat Transport Co.</t>
  </si>
  <si>
    <t>23AABCT9012J1Z4</t>
  </si>
  <si>
    <t>Transport</t>
  </si>
  <si>
    <t>9965</t>
  </si>
  <si>
    <t>No</t>
  </si>
  <si>
    <t>Local freight charges</t>
  </si>
  <si>
    <t>PUR-1010</t>
  </si>
  <si>
    <t>Karnataka Electronics</t>
  </si>
  <si>
    <t>29AABCK0123K1Z5</t>
  </si>
  <si>
    <t>Karnataka</t>
  </si>
  <si>
    <t>8528</t>
  </si>
  <si>
    <t>Monitors and displays</t>
  </si>
  <si>
    <t>TOTAL</t>
  </si>
  <si>
    <t>—</t>
  </si>
  <si>
    <t>GST PURCHASE REGISTER DASHBOARD</t>
  </si>
  <si>
    <t>Total Purchases</t>
  </si>
  <si>
    <t>Invoice Value</t>
  </si>
  <si>
    <t>ITC Eligible Purchases</t>
  </si>
  <si>
    <t>Purchase Summary</t>
  </si>
  <si>
    <t>GST Breakdown</t>
  </si>
  <si>
    <t>Metric</t>
  </si>
  <si>
    <t>Value</t>
  </si>
  <si>
    <t>GST Amount</t>
  </si>
  <si>
    <t>Number of Invoices</t>
  </si>
  <si>
    <t>Paid Invoices</t>
  </si>
  <si>
    <t>Pending Invoices</t>
  </si>
  <si>
    <t>ITC Eligible Invoices</t>
  </si>
  <si>
    <t>Status</t>
  </si>
  <si>
    <t>Count</t>
  </si>
  <si>
    <t>Usage Notes</t>
  </si>
  <si>
    <t>• Enter one purchase invoice per row in Purchase Register.</t>
  </si>
  <si>
    <t>• Select Tax Type and GST Rate from dropdowns.</t>
  </si>
  <si>
    <t>• CGST/SGST or IGST and Invoice Total calculate automatically.</t>
  </si>
  <si>
    <t>• Use ITC Eligible and Payment Status for compliance/payment tracking.</t>
  </si>
  <si>
    <t>• Dashboard updates automatically from the register.</t>
  </si>
  <si>
    <t>GST Rate</t>
  </si>
  <si>
    <t>State</t>
  </si>
  <si>
    <t>Uttar Pradesh</t>
  </si>
  <si>
    <t>Utilities</t>
  </si>
  <si>
    <t>Tamil Nadu</t>
  </si>
  <si>
    <t>Telangana</t>
  </si>
  <si>
    <t>PUR-1011</t>
  </si>
  <si>
    <t>29AABCK0123K1Z6</t>
  </si>
  <si>
    <t>8529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</si>
</sst>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m\-yyyy"/>
    <numFmt numFmtId="166" formatCode="\₹#,##0.00"/>
  </numFmts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8"/>
      <color rgb="FFFFFFFF"/>
      <name val="Calibri"/>
    </font>
    <font>
      <b/>
      <sz val="20"/>
      <color rgb="FFFFFFFF"/>
      <name val="Calibri"/>
    </font>
    <font>
      <b/>
      <sz val="14"/>
      <color rgb="FF1F4E78"/>
      <name val="Calibri"/>
    </font>
    <font>
      <b/>
      <sz val="11"/>
      <color theme="1"/>
      <name val="Calibri"/>
      <family val="2"/>
      <scheme val="minor"/>
    </font>
    <font>
      <b/>
      <sz val="11"/>
      <color rgb="FF595959"/>
      <name val="Calibri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70AD47"/>
      </patternFill>
    </fill>
    <fill>
      <patternFill patternType="solid">
        <fgColor rgb="FFD9EAF7"/>
      </patternFill>
    </fill>
    <fill>
      <patternFill patternType="solid">
        <fgColor rgb="FFED7D31"/>
      </patternFill>
    </fill>
    <fill>
      <patternFill patternType="solid">
        <fgColor theme="2" tint="-0.749992370372631"/>
        <bgColor indexed="64"/>
      </patternFill>
    </fill>
  </fills>
  <borders count="4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vertical="center"/>
    </xf>
    <xf numFmtId="166" fontId="0" fillId="0" borderId="1" xfId="0" applyNumberFormat="1" applyBorder="1" applyAlignment="1">
      <alignment vertical="center"/>
    </xf>
    <xf numFmtId="165" fontId="0" fillId="0" borderId="0" xfId="0" applyNumberFormat="1"/>
    <xf numFmtId="166" fontId="0" fillId="0" borderId="0" xfId="0" applyNumberFormat="1"/>
    <xf numFmtId="9" fontId="0" fillId="0" borderId="0" xfId="0" applyNumberFormat="1"/>
    <xf numFmtId="0" fontId="1" fillId="4" borderId="1" xfId="0" applyFont="1" applyFill="1" applyBorder="1"/>
    <xf numFmtId="166" fontId="1" fillId="4" borderId="1" xfId="0" applyNumberFormat="1" applyFont="1" applyFill="1" applyBorder="1"/>
    <xf numFmtId="0" fontId="1" fillId="3" borderId="0" xfId="0" applyFont="1" applyFill="1" applyAlignment="1">
      <alignment vertical="center"/>
    </xf>
    <xf numFmtId="166" fontId="4" fillId="5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4" fillId="0" borderId="0" xfId="0" applyFont="1"/>
    <xf numFmtId="0" fontId="1" fillId="2" borderId="0" xfId="0" applyFont="1" applyFill="1" applyAlignment="1">
      <alignment horizontal="center"/>
    </xf>
    <xf numFmtId="0" fontId="1" fillId="4" borderId="1" xfId="0" applyFont="1" applyFill="1" applyBorder="1"/>
    <xf numFmtId="0" fontId="2" fillId="2" borderId="0" xfId="0" applyFont="1" applyFill="1" applyAlignment="1">
      <alignment horizontal="center" vertical="center"/>
    </xf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0" fontId="5" fillId="0" borderId="0" xfId="0" applyFont="1"/>
    <xf numFmtId="0" fontId="0" fillId="7" borderId="0" xfId="0" applyFill="1"/>
    <xf numFmtId="0" fontId="0" fillId="0" borderId="0" xfId="0" applyAlignment="1">
      <alignment horizontal="center"/>
    </xf>
    <xf numFmtId="0" fontId="1" fillId="7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3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/>
    </xf>
    <xf numFmtId="0" fontId="1" fillId="6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3">
    <dxf>
      <fill>
        <patternFill patternType="solid">
          <fgColor rgb="FFE2F0D9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GST by Tax Type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Dashboard!$F$8</c:f>
              <c:strCache>
                <c:ptCount val="1"/>
                <c:pt idx="0">
                  <c:v>GST Amount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Dashboard!$D$9:$D$10</c:f>
              <c:strCache>
                <c:ptCount val="2"/>
                <c:pt idx="0">
                  <c:v>Intra-State</c:v>
                </c:pt>
                <c:pt idx="1">
                  <c:v>Inter-State</c:v>
                </c:pt>
              </c:strCache>
            </c:strRef>
          </c:cat>
          <c:val>
            <c:numRef>
              <c:f>Dashboard!$F$9:$F$10</c:f>
              <c:numCache>
                <c:formatCode>\₹#,##0.00</c:formatCode>
                <c:ptCount val="2"/>
                <c:pt idx="0">
                  <c:v>22425</c:v>
                </c:pt>
                <c:pt idx="1">
                  <c:v>122760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8C-45CB-9990-9556BF1E9E8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Tax Type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GST Amount</a:t>
                </a:r>
              </a:p>
            </c:rich>
          </c:tx>
          <c:overlay val="1"/>
        </c:title>
        <c:numFmt formatCode="\₹#,##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Payment Status</a:t>
            </a:r>
          </a:p>
        </c:rich>
      </c:tx>
      <c:overlay val="1"/>
    </c:title>
    <c:autoTitleDeleted val="0"/>
    <c:plotArea>
      <c:layout/>
      <c:pieChart>
        <c:varyColors val="1"/>
        <c:ser>
          <c:idx val="0"/>
          <c:order val="0"/>
          <c:tx>
            <c:strRef>
              <c:f>Dashboard!$B$17</c:f>
              <c:strCache>
                <c:ptCount val="1"/>
                <c:pt idx="0">
                  <c:v>Count</c:v>
                </c:pt>
              </c:strCache>
            </c:strRef>
          </c:tx>
          <c:spPr>
            <a:ln>
              <a:prstDash val="solid"/>
            </a:ln>
          </c:spPr>
          <c:dLbls>
            <c:spPr>
              <a:noFill/>
              <a:ln>
                <a:noFill/>
              </a:ln>
              <a:effectLst/>
            </c:sp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Dashboard!$A$18:$A$20</c:f>
              <c:strCache>
                <c:ptCount val="3"/>
                <c:pt idx="0">
                  <c:v>Paid</c:v>
                </c:pt>
                <c:pt idx="1">
                  <c:v>Partially Paid</c:v>
                </c:pt>
                <c:pt idx="2">
                  <c:v>Pending</c:v>
                </c:pt>
              </c:strCache>
            </c:strRef>
          </c:cat>
          <c:val>
            <c:numRef>
              <c:f>Dashboard!$B$18:$B$20</c:f>
              <c:numCache>
                <c:formatCode>General</c:formatCode>
                <c:ptCount val="3"/>
                <c:pt idx="0">
                  <c:v>5</c:v>
                </c:pt>
                <c:pt idx="1">
                  <c:v>1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25-41CF-BBE4-7DDA5B9E06B7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12</xdr:row>
      <xdr:rowOff>0</xdr:rowOff>
    </xdr:from>
    <xdr:ext cx="396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22</xdr:row>
      <xdr:rowOff>0</xdr:rowOff>
    </xdr:from>
    <xdr:ext cx="3240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5"/>
  <sheetViews>
    <sheetView showGridLines="0" zoomScale="55" zoomScaleNormal="55" workbookViewId="0">
      <pane ySplit="4" topLeftCell="A5" activePane="bottomLeft" state="frozen"/>
      <selection pane="bottomLeft" activeCell="D33" sqref="D33"/>
    </sheetView>
  </sheetViews>
  <sheetFormatPr defaultRowHeight="14.5" x14ac:dyDescent="0.35"/>
  <cols>
    <col min="1" max="1" width="8" customWidth="1"/>
    <col min="2" max="2" width="14" customWidth="1"/>
    <col min="3" max="3" width="15" customWidth="1"/>
    <col min="4" max="4" width="24" customWidth="1"/>
    <col min="5" max="5" width="20" customWidth="1"/>
    <col min="6" max="7" width="18" customWidth="1"/>
    <col min="8" max="8" width="15" customWidth="1"/>
    <col min="9" max="9" width="18" customWidth="1"/>
    <col min="10" max="10" width="12" customWidth="1"/>
    <col min="11" max="11" width="15" customWidth="1"/>
    <col min="12" max="12" width="12" customWidth="1"/>
    <col min="13" max="16" width="15" customWidth="1"/>
    <col min="17" max="17" width="16" customWidth="1"/>
    <col min="18" max="18" width="14" customWidth="1"/>
    <col min="19" max="19" width="17" customWidth="1"/>
    <col min="20" max="20" width="14" customWidth="1"/>
    <col min="21" max="21" width="28" customWidth="1"/>
  </cols>
  <sheetData>
    <row r="1" spans="1:21" ht="30" customHeight="1" x14ac:dyDescent="0.3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x14ac:dyDescent="0.3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4" spans="1:21" s="20" customFormat="1" ht="38" customHeight="1" x14ac:dyDescent="0.35">
      <c r="A4" s="22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22" t="s">
        <v>9</v>
      </c>
      <c r="I4" s="22" t="s">
        <v>10</v>
      </c>
      <c r="J4" s="22" t="s">
        <v>11</v>
      </c>
      <c r="K4" s="22" t="s">
        <v>12</v>
      </c>
      <c r="L4" s="22" t="s">
        <v>13</v>
      </c>
      <c r="M4" s="22" t="s">
        <v>14</v>
      </c>
      <c r="N4" s="22" t="s">
        <v>15</v>
      </c>
      <c r="O4" s="22" t="s">
        <v>16</v>
      </c>
      <c r="P4" s="22" t="s">
        <v>17</v>
      </c>
      <c r="Q4" s="22" t="s">
        <v>18</v>
      </c>
      <c r="R4" s="22" t="s">
        <v>19</v>
      </c>
      <c r="S4" s="22" t="s">
        <v>20</v>
      </c>
      <c r="T4" s="22" t="s">
        <v>21</v>
      </c>
      <c r="U4" s="22" t="s">
        <v>22</v>
      </c>
    </row>
    <row r="5" spans="1:21" s="23" customFormat="1" x14ac:dyDescent="0.35">
      <c r="A5" s="23">
        <f t="shared" ref="A5:A15" si="0">ROW()-4</f>
        <v>1</v>
      </c>
      <c r="B5" s="23">
        <v>46266</v>
      </c>
      <c r="C5" s="23" t="s">
        <v>23</v>
      </c>
      <c r="D5" s="23" t="s">
        <v>24</v>
      </c>
      <c r="E5" s="23" t="s">
        <v>25</v>
      </c>
      <c r="F5" s="23" t="s">
        <v>26</v>
      </c>
      <c r="G5" s="23" t="s">
        <v>26</v>
      </c>
      <c r="H5" s="23" t="s">
        <v>27</v>
      </c>
      <c r="I5" s="23" t="s">
        <v>28</v>
      </c>
      <c r="J5" s="23" t="s">
        <v>29</v>
      </c>
      <c r="K5" s="23">
        <v>85000</v>
      </c>
      <c r="L5" s="23">
        <v>0.18</v>
      </c>
      <c r="M5" s="23">
        <f t="shared" ref="M5:M36" si="1">IF(K5="","",IF(H5="Intra-State",K5*L5/2,0))</f>
        <v>7650</v>
      </c>
      <c r="N5" s="23">
        <f t="shared" ref="N5:N36" si="2">IF(K5="","",IF(H5="Intra-State",K5*L5/2,0))</f>
        <v>7650</v>
      </c>
      <c r="O5" s="23">
        <f t="shared" ref="O5:O36" si="3">IF(K5="","",IF(H5="Inter-State",K5*L5,0))</f>
        <v>0</v>
      </c>
      <c r="P5" s="23">
        <f t="shared" ref="P5:P36" si="4">IF(K5="","",SUM(M5:O5))</f>
        <v>15300</v>
      </c>
      <c r="Q5" s="23">
        <f t="shared" ref="Q5:Q36" si="5">IF(K5="","",K5+P5)</f>
        <v>100300</v>
      </c>
      <c r="R5" s="23" t="s">
        <v>30</v>
      </c>
      <c r="S5" s="23" t="s">
        <v>31</v>
      </c>
      <c r="T5" s="24">
        <v>46295</v>
      </c>
      <c r="U5" s="23" t="s">
        <v>32</v>
      </c>
    </row>
    <row r="6" spans="1:21" s="23" customFormat="1" x14ac:dyDescent="0.35">
      <c r="A6" s="23">
        <f t="shared" si="0"/>
        <v>2</v>
      </c>
      <c r="B6" s="24">
        <v>46268</v>
      </c>
      <c r="C6" s="23" t="s">
        <v>33</v>
      </c>
      <c r="D6" s="23" t="s">
        <v>34</v>
      </c>
      <c r="E6" s="23" t="s">
        <v>35</v>
      </c>
      <c r="F6" s="23" t="s">
        <v>36</v>
      </c>
      <c r="G6" s="23" t="s">
        <v>26</v>
      </c>
      <c r="H6" s="23" t="s">
        <v>37</v>
      </c>
      <c r="I6" s="23" t="s">
        <v>38</v>
      </c>
      <c r="J6" s="23" t="s">
        <v>39</v>
      </c>
      <c r="K6" s="23">
        <v>125000</v>
      </c>
      <c r="L6" s="23">
        <v>0.18</v>
      </c>
      <c r="M6" s="23">
        <f t="shared" si="1"/>
        <v>0</v>
      </c>
      <c r="N6" s="23">
        <f t="shared" si="2"/>
        <v>0</v>
      </c>
      <c r="O6" s="23">
        <f t="shared" si="3"/>
        <v>22500</v>
      </c>
      <c r="P6" s="23">
        <f t="shared" si="4"/>
        <v>22500</v>
      </c>
      <c r="Q6" s="23">
        <f t="shared" si="5"/>
        <v>147500</v>
      </c>
      <c r="R6" s="23" t="s">
        <v>30</v>
      </c>
      <c r="S6" s="23" t="s">
        <v>40</v>
      </c>
      <c r="T6" s="24">
        <v>46298</v>
      </c>
      <c r="U6" s="23" t="s">
        <v>41</v>
      </c>
    </row>
    <row r="7" spans="1:21" s="23" customFormat="1" x14ac:dyDescent="0.35">
      <c r="A7" s="23">
        <f t="shared" si="0"/>
        <v>3</v>
      </c>
      <c r="B7" s="24">
        <v>46270</v>
      </c>
      <c r="C7" s="23" t="s">
        <v>42</v>
      </c>
      <c r="D7" s="23" t="s">
        <v>43</v>
      </c>
      <c r="E7" s="23" t="s">
        <v>44</v>
      </c>
      <c r="F7" s="23" t="s">
        <v>45</v>
      </c>
      <c r="G7" s="23" t="s">
        <v>26</v>
      </c>
      <c r="H7" s="23" t="s">
        <v>37</v>
      </c>
      <c r="I7" s="23" t="s">
        <v>46</v>
      </c>
      <c r="J7" s="23" t="s">
        <v>47</v>
      </c>
      <c r="K7" s="23">
        <v>24000</v>
      </c>
      <c r="L7" s="23">
        <v>0.12</v>
      </c>
      <c r="M7" s="23">
        <f t="shared" si="1"/>
        <v>0</v>
      </c>
      <c r="N7" s="23">
        <f t="shared" si="2"/>
        <v>0</v>
      </c>
      <c r="O7" s="23">
        <f t="shared" si="3"/>
        <v>2880</v>
      </c>
      <c r="P7" s="23">
        <f t="shared" si="4"/>
        <v>2880</v>
      </c>
      <c r="Q7" s="23">
        <f t="shared" si="5"/>
        <v>26880</v>
      </c>
      <c r="R7" s="23" t="s">
        <v>30</v>
      </c>
      <c r="S7" s="23" t="s">
        <v>31</v>
      </c>
      <c r="T7" s="24">
        <v>46300</v>
      </c>
      <c r="U7" s="23" t="s">
        <v>48</v>
      </c>
    </row>
    <row r="8" spans="1:21" s="23" customFormat="1" x14ac:dyDescent="0.35">
      <c r="A8" s="23">
        <f t="shared" si="0"/>
        <v>4</v>
      </c>
      <c r="B8" s="24">
        <v>46272</v>
      </c>
      <c r="C8" s="23" t="s">
        <v>49</v>
      </c>
      <c r="D8" s="23" t="s">
        <v>50</v>
      </c>
      <c r="E8" s="23" t="s">
        <v>51</v>
      </c>
      <c r="F8" s="23" t="s">
        <v>52</v>
      </c>
      <c r="G8" s="23" t="s">
        <v>26</v>
      </c>
      <c r="H8" s="23" t="s">
        <v>37</v>
      </c>
      <c r="I8" s="23" t="s">
        <v>53</v>
      </c>
      <c r="J8" s="23" t="s">
        <v>54</v>
      </c>
      <c r="K8" s="23">
        <v>65000</v>
      </c>
      <c r="L8" s="23">
        <v>0.18</v>
      </c>
      <c r="M8" s="23">
        <f t="shared" si="1"/>
        <v>0</v>
      </c>
      <c r="N8" s="23">
        <f t="shared" si="2"/>
        <v>0</v>
      </c>
      <c r="O8" s="23">
        <f t="shared" si="3"/>
        <v>11700</v>
      </c>
      <c r="P8" s="23">
        <f t="shared" si="4"/>
        <v>11700</v>
      </c>
      <c r="Q8" s="23">
        <f t="shared" si="5"/>
        <v>76700</v>
      </c>
      <c r="R8" s="23" t="s">
        <v>30</v>
      </c>
      <c r="S8" s="23" t="s">
        <v>55</v>
      </c>
      <c r="T8" s="24">
        <v>46302</v>
      </c>
      <c r="U8" s="23" t="s">
        <v>56</v>
      </c>
    </row>
    <row r="9" spans="1:21" s="23" customFormat="1" x14ac:dyDescent="0.35">
      <c r="A9" s="23">
        <f t="shared" si="0"/>
        <v>5</v>
      </c>
      <c r="B9" s="24">
        <v>46275</v>
      </c>
      <c r="C9" s="23" t="s">
        <v>57</v>
      </c>
      <c r="D9" s="23" t="s">
        <v>58</v>
      </c>
      <c r="E9" s="23" t="s">
        <v>59</v>
      </c>
      <c r="F9" s="23" t="s">
        <v>60</v>
      </c>
      <c r="G9" s="23" t="s">
        <v>26</v>
      </c>
      <c r="H9" s="23" t="s">
        <v>37</v>
      </c>
      <c r="I9" s="23" t="s">
        <v>61</v>
      </c>
      <c r="J9" s="23" t="s">
        <v>62</v>
      </c>
      <c r="K9" s="23">
        <v>210000</v>
      </c>
      <c r="L9" s="23">
        <v>0.28000000000000003</v>
      </c>
      <c r="M9" s="23">
        <f t="shared" si="1"/>
        <v>0</v>
      </c>
      <c r="N9" s="23">
        <f t="shared" si="2"/>
        <v>0</v>
      </c>
      <c r="O9" s="23">
        <f t="shared" si="3"/>
        <v>58800.000000000007</v>
      </c>
      <c r="P9" s="23">
        <f t="shared" si="4"/>
        <v>58800.000000000007</v>
      </c>
      <c r="Q9" s="23">
        <f t="shared" si="5"/>
        <v>268800</v>
      </c>
      <c r="R9" s="23" t="s">
        <v>30</v>
      </c>
      <c r="S9" s="23" t="s">
        <v>40</v>
      </c>
      <c r="T9" s="24">
        <v>46305</v>
      </c>
      <c r="U9" s="23" t="s">
        <v>63</v>
      </c>
    </row>
    <row r="10" spans="1:21" s="23" customFormat="1" x14ac:dyDescent="0.35">
      <c r="A10" s="23">
        <f t="shared" si="0"/>
        <v>6</v>
      </c>
      <c r="B10" s="24">
        <v>46277</v>
      </c>
      <c r="C10" s="23" t="s">
        <v>64</v>
      </c>
      <c r="D10" s="23" t="s">
        <v>65</v>
      </c>
      <c r="E10" s="23" t="s">
        <v>66</v>
      </c>
      <c r="F10" s="23" t="s">
        <v>26</v>
      </c>
      <c r="G10" s="23" t="s">
        <v>26</v>
      </c>
      <c r="H10" s="23" t="s">
        <v>27</v>
      </c>
      <c r="I10" s="23" t="s">
        <v>46</v>
      </c>
      <c r="J10" s="23" t="s">
        <v>67</v>
      </c>
      <c r="K10" s="23">
        <v>18500</v>
      </c>
      <c r="L10" s="23">
        <v>0.05</v>
      </c>
      <c r="M10" s="23">
        <f t="shared" si="1"/>
        <v>462.5</v>
      </c>
      <c r="N10" s="23">
        <f t="shared" si="2"/>
        <v>462.5</v>
      </c>
      <c r="O10" s="23">
        <f t="shared" si="3"/>
        <v>0</v>
      </c>
      <c r="P10" s="23">
        <f t="shared" si="4"/>
        <v>925</v>
      </c>
      <c r="Q10" s="23">
        <f t="shared" si="5"/>
        <v>19425</v>
      </c>
      <c r="R10" s="23" t="s">
        <v>30</v>
      </c>
      <c r="S10" s="23" t="s">
        <v>31</v>
      </c>
      <c r="T10" s="24">
        <v>46292</v>
      </c>
      <c r="U10" s="23" t="s">
        <v>68</v>
      </c>
    </row>
    <row r="11" spans="1:21" s="23" customFormat="1" x14ac:dyDescent="0.35">
      <c r="A11" s="23">
        <f t="shared" si="0"/>
        <v>7</v>
      </c>
      <c r="B11" s="24">
        <v>46280</v>
      </c>
      <c r="C11" s="23" t="s">
        <v>69</v>
      </c>
      <c r="D11" s="23" t="s">
        <v>70</v>
      </c>
      <c r="E11" s="23" t="s">
        <v>71</v>
      </c>
      <c r="F11" s="23" t="s">
        <v>72</v>
      </c>
      <c r="G11" s="23" t="s">
        <v>26</v>
      </c>
      <c r="H11" s="23" t="s">
        <v>37</v>
      </c>
      <c r="I11" s="23" t="s">
        <v>73</v>
      </c>
      <c r="J11" s="23" t="s">
        <v>74</v>
      </c>
      <c r="K11" s="23">
        <v>42000</v>
      </c>
      <c r="L11" s="23">
        <v>0.12</v>
      </c>
      <c r="M11" s="23">
        <f t="shared" si="1"/>
        <v>0</v>
      </c>
      <c r="N11" s="23">
        <f t="shared" si="2"/>
        <v>0</v>
      </c>
      <c r="O11" s="23">
        <f t="shared" si="3"/>
        <v>5040</v>
      </c>
      <c r="P11" s="23">
        <f t="shared" si="4"/>
        <v>5040</v>
      </c>
      <c r="Q11" s="23">
        <f t="shared" si="5"/>
        <v>47040</v>
      </c>
      <c r="R11" s="23" t="s">
        <v>30</v>
      </c>
      <c r="S11" s="23" t="s">
        <v>40</v>
      </c>
      <c r="T11" s="24">
        <v>46310</v>
      </c>
      <c r="U11" s="23" t="s">
        <v>75</v>
      </c>
    </row>
    <row r="12" spans="1:21" s="23" customFormat="1" x14ac:dyDescent="0.35">
      <c r="A12" s="23">
        <f t="shared" si="0"/>
        <v>8</v>
      </c>
      <c r="B12" s="24">
        <v>46283</v>
      </c>
      <c r="C12" s="23" t="s">
        <v>76</v>
      </c>
      <c r="D12" s="23" t="s">
        <v>77</v>
      </c>
      <c r="E12" s="23" t="s">
        <v>78</v>
      </c>
      <c r="F12" s="23" t="s">
        <v>26</v>
      </c>
      <c r="G12" s="23" t="s">
        <v>26</v>
      </c>
      <c r="H12" s="23" t="s">
        <v>27</v>
      </c>
      <c r="I12" s="23" t="s">
        <v>79</v>
      </c>
      <c r="J12" s="23" t="s">
        <v>80</v>
      </c>
      <c r="K12" s="23">
        <v>30000</v>
      </c>
      <c r="L12" s="23">
        <v>0.18</v>
      </c>
      <c r="M12" s="23">
        <f t="shared" si="1"/>
        <v>2700</v>
      </c>
      <c r="N12" s="23">
        <f t="shared" si="2"/>
        <v>2700</v>
      </c>
      <c r="O12" s="23">
        <f t="shared" si="3"/>
        <v>0</v>
      </c>
      <c r="P12" s="23">
        <f t="shared" si="4"/>
        <v>5400</v>
      </c>
      <c r="Q12" s="23">
        <f t="shared" si="5"/>
        <v>35400</v>
      </c>
      <c r="R12" s="23" t="s">
        <v>30</v>
      </c>
      <c r="S12" s="23" t="s">
        <v>31</v>
      </c>
      <c r="T12" s="24">
        <v>46298</v>
      </c>
      <c r="U12" s="23" t="s">
        <v>81</v>
      </c>
    </row>
    <row r="13" spans="1:21" s="23" customFormat="1" x14ac:dyDescent="0.35">
      <c r="A13" s="23">
        <f t="shared" si="0"/>
        <v>9</v>
      </c>
      <c r="B13" s="24">
        <v>46286</v>
      </c>
      <c r="C13" s="23" t="s">
        <v>82</v>
      </c>
      <c r="D13" s="23" t="s">
        <v>83</v>
      </c>
      <c r="E13" s="23" t="s">
        <v>84</v>
      </c>
      <c r="F13" s="23" t="s">
        <v>26</v>
      </c>
      <c r="G13" s="23" t="s">
        <v>26</v>
      </c>
      <c r="H13" s="23" t="s">
        <v>27</v>
      </c>
      <c r="I13" s="23" t="s">
        <v>85</v>
      </c>
      <c r="J13" s="23" t="s">
        <v>86</v>
      </c>
      <c r="K13" s="23">
        <v>16000</v>
      </c>
      <c r="L13" s="23">
        <v>0.05</v>
      </c>
      <c r="M13" s="23">
        <f t="shared" si="1"/>
        <v>400</v>
      </c>
      <c r="N13" s="23">
        <f t="shared" si="2"/>
        <v>400</v>
      </c>
      <c r="O13" s="23">
        <f t="shared" si="3"/>
        <v>0</v>
      </c>
      <c r="P13" s="23">
        <f t="shared" si="4"/>
        <v>800</v>
      </c>
      <c r="Q13" s="23">
        <f t="shared" si="5"/>
        <v>16800</v>
      </c>
      <c r="R13" s="23" t="s">
        <v>87</v>
      </c>
      <c r="S13" s="23" t="s">
        <v>31</v>
      </c>
      <c r="T13" s="24">
        <v>46301</v>
      </c>
      <c r="U13" s="23" t="s">
        <v>88</v>
      </c>
    </row>
    <row r="14" spans="1:21" s="23" customFormat="1" x14ac:dyDescent="0.35">
      <c r="A14" s="23">
        <f t="shared" si="0"/>
        <v>10</v>
      </c>
      <c r="B14" s="24">
        <v>46290</v>
      </c>
      <c r="C14" s="23" t="s">
        <v>89</v>
      </c>
      <c r="D14" s="23" t="s">
        <v>90</v>
      </c>
      <c r="E14" s="23" t="s">
        <v>91</v>
      </c>
      <c r="F14" s="23" t="s">
        <v>92</v>
      </c>
      <c r="G14" s="23" t="s">
        <v>26</v>
      </c>
      <c r="H14" s="23" t="s">
        <v>37</v>
      </c>
      <c r="I14" s="23" t="s">
        <v>38</v>
      </c>
      <c r="J14" s="23" t="s">
        <v>93</v>
      </c>
      <c r="K14" s="23">
        <v>78000</v>
      </c>
      <c r="L14" s="23">
        <v>0.28000000000000003</v>
      </c>
      <c r="M14" s="23">
        <f t="shared" si="1"/>
        <v>0</v>
      </c>
      <c r="N14" s="23">
        <f t="shared" si="2"/>
        <v>0</v>
      </c>
      <c r="O14" s="23">
        <f t="shared" si="3"/>
        <v>21840.000000000004</v>
      </c>
      <c r="P14" s="23">
        <f t="shared" si="4"/>
        <v>21840.000000000004</v>
      </c>
      <c r="Q14" s="23">
        <f t="shared" si="5"/>
        <v>99840</v>
      </c>
      <c r="R14" s="23" t="s">
        <v>30</v>
      </c>
      <c r="S14" s="23" t="s">
        <v>40</v>
      </c>
      <c r="T14" s="24">
        <v>46320</v>
      </c>
      <c r="U14" s="23" t="s">
        <v>94</v>
      </c>
    </row>
    <row r="15" spans="1:21" x14ac:dyDescent="0.35">
      <c r="A15" s="23">
        <f t="shared" si="0"/>
        <v>11</v>
      </c>
      <c r="B15" s="24">
        <v>46291</v>
      </c>
      <c r="C15" s="23" t="s">
        <v>124</v>
      </c>
      <c r="D15" s="23" t="s">
        <v>90</v>
      </c>
      <c r="E15" s="23" t="s">
        <v>125</v>
      </c>
      <c r="F15" t="s">
        <v>45</v>
      </c>
      <c r="G15" s="23" t="s">
        <v>26</v>
      </c>
      <c r="J15" s="23" t="s">
        <v>126</v>
      </c>
      <c r="K15" s="4">
        <v>15000</v>
      </c>
      <c r="L15" s="23">
        <v>0.28000000000000003</v>
      </c>
      <c r="M15" s="4">
        <f t="shared" si="1"/>
        <v>0</v>
      </c>
      <c r="N15" s="4">
        <f t="shared" si="2"/>
        <v>0</v>
      </c>
      <c r="O15" s="4">
        <f t="shared" si="3"/>
        <v>0</v>
      </c>
      <c r="P15" s="4">
        <f t="shared" si="4"/>
        <v>0</v>
      </c>
      <c r="Q15" s="4">
        <f t="shared" si="5"/>
        <v>15000</v>
      </c>
      <c r="R15" s="23" t="s">
        <v>30</v>
      </c>
      <c r="S15" s="23" t="s">
        <v>40</v>
      </c>
      <c r="T15" s="24">
        <v>46321</v>
      </c>
      <c r="U15" s="23" t="s">
        <v>88</v>
      </c>
    </row>
    <row r="16" spans="1:21" x14ac:dyDescent="0.35">
      <c r="A16" t="str">
        <f t="shared" ref="A15:A46" si="6">IF(C16="","",ROW()-4)</f>
        <v/>
      </c>
      <c r="B16" s="3"/>
      <c r="K16" s="4"/>
      <c r="L16" s="5"/>
      <c r="M16" s="4" t="str">
        <f t="shared" si="1"/>
        <v/>
      </c>
      <c r="N16" s="4" t="str">
        <f t="shared" si="2"/>
        <v/>
      </c>
      <c r="O16" s="4" t="str">
        <f t="shared" si="3"/>
        <v/>
      </c>
      <c r="P16" s="4" t="str">
        <f t="shared" si="4"/>
        <v/>
      </c>
      <c r="Q16" s="4" t="str">
        <f t="shared" si="5"/>
        <v/>
      </c>
      <c r="T16" s="3"/>
    </row>
    <row r="17" spans="1:20" x14ac:dyDescent="0.35">
      <c r="A17" t="str">
        <f t="shared" si="6"/>
        <v/>
      </c>
      <c r="B17" s="3"/>
      <c r="K17" s="4"/>
      <c r="L17" s="5"/>
      <c r="M17" s="4" t="str">
        <f t="shared" si="1"/>
        <v/>
      </c>
      <c r="N17" s="4" t="str">
        <f t="shared" si="2"/>
        <v/>
      </c>
      <c r="O17" s="4" t="str">
        <f t="shared" si="3"/>
        <v/>
      </c>
      <c r="P17" s="4" t="str">
        <f t="shared" si="4"/>
        <v/>
      </c>
      <c r="Q17" s="4" t="str">
        <f t="shared" si="5"/>
        <v/>
      </c>
      <c r="T17" s="3"/>
    </row>
    <row r="18" spans="1:20" x14ac:dyDescent="0.35">
      <c r="A18" t="str">
        <f t="shared" si="6"/>
        <v/>
      </c>
      <c r="B18" s="3"/>
      <c r="K18" s="4"/>
      <c r="L18" s="5"/>
      <c r="M18" s="4" t="str">
        <f t="shared" si="1"/>
        <v/>
      </c>
      <c r="N18" s="4" t="str">
        <f t="shared" si="2"/>
        <v/>
      </c>
      <c r="O18" s="4" t="str">
        <f t="shared" si="3"/>
        <v/>
      </c>
      <c r="P18" s="4" t="str">
        <f t="shared" si="4"/>
        <v/>
      </c>
      <c r="Q18" s="4" t="str">
        <f t="shared" si="5"/>
        <v/>
      </c>
      <c r="T18" s="3"/>
    </row>
    <row r="19" spans="1:20" x14ac:dyDescent="0.35">
      <c r="A19" t="str">
        <f t="shared" si="6"/>
        <v/>
      </c>
      <c r="B19" s="3"/>
      <c r="K19" s="4"/>
      <c r="L19" s="5"/>
      <c r="M19" s="4" t="str">
        <f t="shared" si="1"/>
        <v/>
      </c>
      <c r="N19" s="4" t="str">
        <f t="shared" si="2"/>
        <v/>
      </c>
      <c r="O19" s="4" t="str">
        <f t="shared" si="3"/>
        <v/>
      </c>
      <c r="P19" s="4" t="str">
        <f t="shared" si="4"/>
        <v/>
      </c>
      <c r="Q19" s="4" t="str">
        <f t="shared" si="5"/>
        <v/>
      </c>
      <c r="T19" s="3"/>
    </row>
    <row r="20" spans="1:20" x14ac:dyDescent="0.35">
      <c r="A20" t="str">
        <f t="shared" si="6"/>
        <v/>
      </c>
      <c r="B20" s="3"/>
      <c r="K20" s="4"/>
      <c r="L20" s="5"/>
      <c r="M20" s="4" t="str">
        <f t="shared" si="1"/>
        <v/>
      </c>
      <c r="N20" s="4" t="str">
        <f t="shared" si="2"/>
        <v/>
      </c>
      <c r="O20" s="4" t="str">
        <f t="shared" si="3"/>
        <v/>
      </c>
      <c r="P20" s="4" t="str">
        <f t="shared" si="4"/>
        <v/>
      </c>
      <c r="Q20" s="4" t="str">
        <f t="shared" si="5"/>
        <v/>
      </c>
      <c r="T20" s="3"/>
    </row>
    <row r="21" spans="1:20" x14ac:dyDescent="0.35">
      <c r="A21" t="str">
        <f t="shared" si="6"/>
        <v/>
      </c>
      <c r="B21" s="3"/>
      <c r="K21" s="4"/>
      <c r="L21" s="5"/>
      <c r="M21" s="4" t="str">
        <f t="shared" si="1"/>
        <v/>
      </c>
      <c r="N21" s="4" t="str">
        <f t="shared" si="2"/>
        <v/>
      </c>
      <c r="O21" s="4" t="str">
        <f t="shared" si="3"/>
        <v/>
      </c>
      <c r="P21" s="4" t="str">
        <f t="shared" si="4"/>
        <v/>
      </c>
      <c r="Q21" s="4" t="str">
        <f t="shared" si="5"/>
        <v/>
      </c>
      <c r="T21" s="3"/>
    </row>
    <row r="22" spans="1:20" x14ac:dyDescent="0.35">
      <c r="A22" t="str">
        <f t="shared" si="6"/>
        <v/>
      </c>
      <c r="B22" s="3"/>
      <c r="K22" s="4"/>
      <c r="L22" s="5"/>
      <c r="M22" s="4" t="str">
        <f t="shared" si="1"/>
        <v/>
      </c>
      <c r="N22" s="4" t="str">
        <f t="shared" si="2"/>
        <v/>
      </c>
      <c r="O22" s="4" t="str">
        <f t="shared" si="3"/>
        <v/>
      </c>
      <c r="P22" s="4" t="str">
        <f t="shared" si="4"/>
        <v/>
      </c>
      <c r="Q22" s="4" t="str">
        <f t="shared" si="5"/>
        <v/>
      </c>
      <c r="T22" s="3"/>
    </row>
    <row r="23" spans="1:20" x14ac:dyDescent="0.35">
      <c r="A23" t="str">
        <f t="shared" si="6"/>
        <v/>
      </c>
      <c r="B23" s="3"/>
      <c r="K23" s="4"/>
      <c r="L23" s="5"/>
      <c r="M23" s="4" t="str">
        <f t="shared" si="1"/>
        <v/>
      </c>
      <c r="N23" s="4" t="str">
        <f t="shared" si="2"/>
        <v/>
      </c>
      <c r="O23" s="4" t="str">
        <f t="shared" si="3"/>
        <v/>
      </c>
      <c r="P23" s="4" t="str">
        <f t="shared" si="4"/>
        <v/>
      </c>
      <c r="Q23" s="4" t="str">
        <f t="shared" si="5"/>
        <v/>
      </c>
      <c r="T23" s="3"/>
    </row>
    <row r="24" spans="1:20" x14ac:dyDescent="0.35">
      <c r="A24" t="str">
        <f t="shared" si="6"/>
        <v/>
      </c>
      <c r="B24" s="3"/>
      <c r="K24" s="4"/>
      <c r="L24" s="5"/>
      <c r="M24" s="4" t="str">
        <f t="shared" si="1"/>
        <v/>
      </c>
      <c r="N24" s="4" t="str">
        <f t="shared" si="2"/>
        <v/>
      </c>
      <c r="O24" s="4" t="str">
        <f t="shared" si="3"/>
        <v/>
      </c>
      <c r="P24" s="4" t="str">
        <f t="shared" si="4"/>
        <v/>
      </c>
      <c r="Q24" s="4" t="str">
        <f t="shared" si="5"/>
        <v/>
      </c>
      <c r="T24" s="3"/>
    </row>
    <row r="25" spans="1:20" x14ac:dyDescent="0.35">
      <c r="A25" t="str">
        <f t="shared" si="6"/>
        <v/>
      </c>
      <c r="B25" s="3"/>
      <c r="K25" s="4"/>
      <c r="L25" s="5"/>
      <c r="M25" s="4" t="str">
        <f t="shared" si="1"/>
        <v/>
      </c>
      <c r="N25" s="4" t="str">
        <f t="shared" si="2"/>
        <v/>
      </c>
      <c r="O25" s="4" t="str">
        <f t="shared" si="3"/>
        <v/>
      </c>
      <c r="P25" s="4" t="str">
        <f t="shared" si="4"/>
        <v/>
      </c>
      <c r="Q25" s="4" t="str">
        <f t="shared" si="5"/>
        <v/>
      </c>
      <c r="T25" s="3"/>
    </row>
    <row r="26" spans="1:20" x14ac:dyDescent="0.35">
      <c r="A26" t="str">
        <f t="shared" si="6"/>
        <v/>
      </c>
      <c r="B26" s="3"/>
      <c r="K26" s="4"/>
      <c r="L26" s="5"/>
      <c r="M26" s="4" t="str">
        <f t="shared" si="1"/>
        <v/>
      </c>
      <c r="N26" s="4" t="str">
        <f t="shared" si="2"/>
        <v/>
      </c>
      <c r="O26" s="4" t="str">
        <f t="shared" si="3"/>
        <v/>
      </c>
      <c r="P26" s="4" t="str">
        <f t="shared" si="4"/>
        <v/>
      </c>
      <c r="Q26" s="4" t="str">
        <f t="shared" si="5"/>
        <v/>
      </c>
      <c r="T26" s="3"/>
    </row>
    <row r="27" spans="1:20" x14ac:dyDescent="0.35">
      <c r="A27" t="str">
        <f t="shared" si="6"/>
        <v/>
      </c>
      <c r="B27" s="3"/>
      <c r="K27" s="4"/>
      <c r="L27" s="5"/>
      <c r="M27" s="4" t="str">
        <f t="shared" si="1"/>
        <v/>
      </c>
      <c r="N27" s="4" t="str">
        <f t="shared" si="2"/>
        <v/>
      </c>
      <c r="O27" s="4" t="str">
        <f t="shared" si="3"/>
        <v/>
      </c>
      <c r="P27" s="4" t="str">
        <f t="shared" si="4"/>
        <v/>
      </c>
      <c r="Q27" s="4" t="str">
        <f t="shared" si="5"/>
        <v/>
      </c>
      <c r="T27" s="3"/>
    </row>
    <row r="28" spans="1:20" x14ac:dyDescent="0.35">
      <c r="A28" t="str">
        <f t="shared" si="6"/>
        <v/>
      </c>
      <c r="B28" s="3"/>
      <c r="K28" s="4"/>
      <c r="L28" s="5"/>
      <c r="M28" s="4" t="str">
        <f t="shared" si="1"/>
        <v/>
      </c>
      <c r="N28" s="4" t="str">
        <f t="shared" si="2"/>
        <v/>
      </c>
      <c r="O28" s="4" t="str">
        <f t="shared" si="3"/>
        <v/>
      </c>
      <c r="P28" s="4" t="str">
        <f t="shared" si="4"/>
        <v/>
      </c>
      <c r="Q28" s="4" t="str">
        <f t="shared" si="5"/>
        <v/>
      </c>
      <c r="T28" s="3"/>
    </row>
    <row r="29" spans="1:20" x14ac:dyDescent="0.35">
      <c r="A29" t="str">
        <f t="shared" si="6"/>
        <v/>
      </c>
      <c r="B29" s="3"/>
      <c r="K29" s="4"/>
      <c r="L29" s="5"/>
      <c r="M29" s="4" t="str">
        <f t="shared" si="1"/>
        <v/>
      </c>
      <c r="N29" s="4" t="str">
        <f t="shared" si="2"/>
        <v/>
      </c>
      <c r="O29" s="4" t="str">
        <f t="shared" si="3"/>
        <v/>
      </c>
      <c r="P29" s="4" t="str">
        <f t="shared" si="4"/>
        <v/>
      </c>
      <c r="Q29" s="4" t="str">
        <f t="shared" si="5"/>
        <v/>
      </c>
      <c r="T29" s="3"/>
    </row>
    <row r="30" spans="1:20" x14ac:dyDescent="0.35">
      <c r="A30" t="str">
        <f t="shared" si="6"/>
        <v/>
      </c>
      <c r="B30" s="3"/>
      <c r="K30" s="4"/>
      <c r="L30" s="5"/>
      <c r="M30" s="4" t="str">
        <f t="shared" si="1"/>
        <v/>
      </c>
      <c r="N30" s="4" t="str">
        <f t="shared" si="2"/>
        <v/>
      </c>
      <c r="O30" s="4" t="str">
        <f t="shared" si="3"/>
        <v/>
      </c>
      <c r="P30" s="4" t="str">
        <f t="shared" si="4"/>
        <v/>
      </c>
      <c r="Q30" s="4" t="str">
        <f t="shared" si="5"/>
        <v/>
      </c>
      <c r="T30" s="3"/>
    </row>
    <row r="31" spans="1:20" x14ac:dyDescent="0.35">
      <c r="A31" t="str">
        <f t="shared" si="6"/>
        <v/>
      </c>
      <c r="B31" s="3"/>
      <c r="K31" s="4"/>
      <c r="L31" s="5"/>
      <c r="M31" s="4" t="str">
        <f t="shared" si="1"/>
        <v/>
      </c>
      <c r="N31" s="4" t="str">
        <f t="shared" si="2"/>
        <v/>
      </c>
      <c r="O31" s="4" t="str">
        <f t="shared" si="3"/>
        <v/>
      </c>
      <c r="P31" s="4" t="str">
        <f t="shared" si="4"/>
        <v/>
      </c>
      <c r="Q31" s="4" t="str">
        <f t="shared" si="5"/>
        <v/>
      </c>
      <c r="T31" s="3"/>
    </row>
    <row r="32" spans="1:20" x14ac:dyDescent="0.35">
      <c r="A32" t="str">
        <f t="shared" si="6"/>
        <v/>
      </c>
      <c r="B32" s="3"/>
      <c r="K32" s="4"/>
      <c r="L32" s="5"/>
      <c r="M32" s="4" t="str">
        <f t="shared" si="1"/>
        <v/>
      </c>
      <c r="N32" s="4" t="str">
        <f t="shared" si="2"/>
        <v/>
      </c>
      <c r="O32" s="4" t="str">
        <f t="shared" si="3"/>
        <v/>
      </c>
      <c r="P32" s="4" t="str">
        <f t="shared" si="4"/>
        <v/>
      </c>
      <c r="Q32" s="4" t="str">
        <f t="shared" si="5"/>
        <v/>
      </c>
      <c r="T32" s="3"/>
    </row>
    <row r="33" spans="1:20" x14ac:dyDescent="0.35">
      <c r="A33" t="str">
        <f t="shared" si="6"/>
        <v/>
      </c>
      <c r="B33" s="3"/>
      <c r="K33" s="4"/>
      <c r="L33" s="5"/>
      <c r="M33" s="4" t="str">
        <f t="shared" si="1"/>
        <v/>
      </c>
      <c r="N33" s="4" t="str">
        <f t="shared" si="2"/>
        <v/>
      </c>
      <c r="O33" s="4" t="str">
        <f t="shared" si="3"/>
        <v/>
      </c>
      <c r="P33" s="4" t="str">
        <f t="shared" si="4"/>
        <v/>
      </c>
      <c r="Q33" s="4" t="str">
        <f t="shared" si="5"/>
        <v/>
      </c>
      <c r="T33" s="3"/>
    </row>
    <row r="34" spans="1:20" x14ac:dyDescent="0.35">
      <c r="A34" t="str">
        <f t="shared" si="6"/>
        <v/>
      </c>
      <c r="B34" s="3"/>
      <c r="K34" s="4"/>
      <c r="L34" s="5"/>
      <c r="M34" s="4" t="str">
        <f t="shared" si="1"/>
        <v/>
      </c>
      <c r="N34" s="4" t="str">
        <f t="shared" si="2"/>
        <v/>
      </c>
      <c r="O34" s="4" t="str">
        <f t="shared" si="3"/>
        <v/>
      </c>
      <c r="P34" s="4" t="str">
        <f t="shared" si="4"/>
        <v/>
      </c>
      <c r="Q34" s="4" t="str">
        <f t="shared" si="5"/>
        <v/>
      </c>
      <c r="T34" s="3"/>
    </row>
    <row r="35" spans="1:20" x14ac:dyDescent="0.35">
      <c r="A35" t="str">
        <f t="shared" si="6"/>
        <v/>
      </c>
      <c r="B35" s="3"/>
      <c r="K35" s="4"/>
      <c r="L35" s="5"/>
      <c r="M35" s="4" t="str">
        <f t="shared" si="1"/>
        <v/>
      </c>
      <c r="N35" s="4" t="str">
        <f t="shared" si="2"/>
        <v/>
      </c>
      <c r="O35" s="4" t="str">
        <f t="shared" si="3"/>
        <v/>
      </c>
      <c r="P35" s="4" t="str">
        <f t="shared" si="4"/>
        <v/>
      </c>
      <c r="Q35" s="4" t="str">
        <f t="shared" si="5"/>
        <v/>
      </c>
      <c r="T35" s="3"/>
    </row>
    <row r="36" spans="1:20" x14ac:dyDescent="0.35">
      <c r="A36" t="str">
        <f t="shared" si="6"/>
        <v/>
      </c>
      <c r="B36" s="3"/>
      <c r="K36" s="4"/>
      <c r="L36" s="5"/>
      <c r="M36" s="4" t="str">
        <f t="shared" si="1"/>
        <v/>
      </c>
      <c r="N36" s="4" t="str">
        <f t="shared" si="2"/>
        <v/>
      </c>
      <c r="O36" s="4" t="str">
        <f t="shared" si="3"/>
        <v/>
      </c>
      <c r="P36" s="4" t="str">
        <f t="shared" si="4"/>
        <v/>
      </c>
      <c r="Q36" s="4" t="str">
        <f t="shared" si="5"/>
        <v/>
      </c>
      <c r="T36" s="3"/>
    </row>
    <row r="37" spans="1:20" x14ac:dyDescent="0.35">
      <c r="A37" t="str">
        <f t="shared" si="6"/>
        <v/>
      </c>
      <c r="B37" s="3"/>
      <c r="K37" s="4"/>
      <c r="L37" s="5"/>
      <c r="M37" s="4" t="str">
        <f t="shared" ref="M37:M68" si="7">IF(K37="","",IF(H37="Intra-State",K37*L37/2,0))</f>
        <v/>
      </c>
      <c r="N37" s="4" t="str">
        <f t="shared" ref="N37:N68" si="8">IF(K37="","",IF(H37="Intra-State",K37*L37/2,0))</f>
        <v/>
      </c>
      <c r="O37" s="4" t="str">
        <f t="shared" ref="O37:O68" si="9">IF(K37="","",IF(H37="Inter-State",K37*L37,0))</f>
        <v/>
      </c>
      <c r="P37" s="4" t="str">
        <f t="shared" ref="P37:P68" si="10">IF(K37="","",SUM(M37:O37))</f>
        <v/>
      </c>
      <c r="Q37" s="4" t="str">
        <f t="shared" ref="Q37:Q68" si="11">IF(K37="","",K37+P37)</f>
        <v/>
      </c>
      <c r="T37" s="3"/>
    </row>
    <row r="38" spans="1:20" x14ac:dyDescent="0.35">
      <c r="A38" t="str">
        <f t="shared" si="6"/>
        <v/>
      </c>
      <c r="B38" s="3"/>
      <c r="K38" s="4"/>
      <c r="L38" s="5"/>
      <c r="M38" s="4" t="str">
        <f t="shared" si="7"/>
        <v/>
      </c>
      <c r="N38" s="4" t="str">
        <f t="shared" si="8"/>
        <v/>
      </c>
      <c r="O38" s="4" t="str">
        <f t="shared" si="9"/>
        <v/>
      </c>
      <c r="P38" s="4" t="str">
        <f t="shared" si="10"/>
        <v/>
      </c>
      <c r="Q38" s="4" t="str">
        <f t="shared" si="11"/>
        <v/>
      </c>
      <c r="T38" s="3"/>
    </row>
    <row r="39" spans="1:20" x14ac:dyDescent="0.35">
      <c r="A39" t="str">
        <f t="shared" si="6"/>
        <v/>
      </c>
      <c r="B39" s="3"/>
      <c r="K39" s="4"/>
      <c r="L39" s="5"/>
      <c r="M39" s="4" t="str">
        <f t="shared" si="7"/>
        <v/>
      </c>
      <c r="N39" s="4" t="str">
        <f t="shared" si="8"/>
        <v/>
      </c>
      <c r="O39" s="4" t="str">
        <f t="shared" si="9"/>
        <v/>
      </c>
      <c r="P39" s="4" t="str">
        <f t="shared" si="10"/>
        <v/>
      </c>
      <c r="Q39" s="4" t="str">
        <f t="shared" si="11"/>
        <v/>
      </c>
      <c r="T39" s="3"/>
    </row>
    <row r="40" spans="1:20" x14ac:dyDescent="0.35">
      <c r="A40" t="str">
        <f t="shared" si="6"/>
        <v/>
      </c>
      <c r="B40" s="3"/>
      <c r="K40" s="4"/>
      <c r="L40" s="5"/>
      <c r="M40" s="4" t="str">
        <f t="shared" si="7"/>
        <v/>
      </c>
      <c r="N40" s="4" t="str">
        <f t="shared" si="8"/>
        <v/>
      </c>
      <c r="O40" s="4" t="str">
        <f t="shared" si="9"/>
        <v/>
      </c>
      <c r="P40" s="4" t="str">
        <f t="shared" si="10"/>
        <v/>
      </c>
      <c r="Q40" s="4" t="str">
        <f t="shared" si="11"/>
        <v/>
      </c>
      <c r="T40" s="3"/>
    </row>
    <row r="41" spans="1:20" x14ac:dyDescent="0.35">
      <c r="A41" t="str">
        <f t="shared" si="6"/>
        <v/>
      </c>
      <c r="B41" s="3"/>
      <c r="K41" s="4"/>
      <c r="L41" s="5"/>
      <c r="M41" s="4" t="str">
        <f t="shared" si="7"/>
        <v/>
      </c>
      <c r="N41" s="4" t="str">
        <f t="shared" si="8"/>
        <v/>
      </c>
      <c r="O41" s="4" t="str">
        <f t="shared" si="9"/>
        <v/>
      </c>
      <c r="P41" s="4" t="str">
        <f t="shared" si="10"/>
        <v/>
      </c>
      <c r="Q41" s="4" t="str">
        <f t="shared" si="11"/>
        <v/>
      </c>
      <c r="T41" s="3"/>
    </row>
    <row r="42" spans="1:20" x14ac:dyDescent="0.35">
      <c r="A42" t="str">
        <f t="shared" si="6"/>
        <v/>
      </c>
      <c r="B42" s="3"/>
      <c r="K42" s="4"/>
      <c r="L42" s="5"/>
      <c r="M42" s="4" t="str">
        <f t="shared" si="7"/>
        <v/>
      </c>
      <c r="N42" s="4" t="str">
        <f t="shared" si="8"/>
        <v/>
      </c>
      <c r="O42" s="4" t="str">
        <f t="shared" si="9"/>
        <v/>
      </c>
      <c r="P42" s="4" t="str">
        <f t="shared" si="10"/>
        <v/>
      </c>
      <c r="Q42" s="4" t="str">
        <f t="shared" si="11"/>
        <v/>
      </c>
      <c r="T42" s="3"/>
    </row>
    <row r="43" spans="1:20" x14ac:dyDescent="0.35">
      <c r="A43" t="str">
        <f t="shared" si="6"/>
        <v/>
      </c>
      <c r="B43" s="3"/>
      <c r="K43" s="4"/>
      <c r="L43" s="5"/>
      <c r="M43" s="4" t="str">
        <f t="shared" si="7"/>
        <v/>
      </c>
      <c r="N43" s="4" t="str">
        <f t="shared" si="8"/>
        <v/>
      </c>
      <c r="O43" s="4" t="str">
        <f t="shared" si="9"/>
        <v/>
      </c>
      <c r="P43" s="4" t="str">
        <f t="shared" si="10"/>
        <v/>
      </c>
      <c r="Q43" s="4" t="str">
        <f t="shared" si="11"/>
        <v/>
      </c>
      <c r="T43" s="3"/>
    </row>
    <row r="44" spans="1:20" x14ac:dyDescent="0.35">
      <c r="A44" t="str">
        <f t="shared" si="6"/>
        <v/>
      </c>
      <c r="B44" s="3"/>
      <c r="K44" s="4"/>
      <c r="L44" s="5"/>
      <c r="M44" s="4" t="str">
        <f t="shared" si="7"/>
        <v/>
      </c>
      <c r="N44" s="4" t="str">
        <f t="shared" si="8"/>
        <v/>
      </c>
      <c r="O44" s="4" t="str">
        <f t="shared" si="9"/>
        <v/>
      </c>
      <c r="P44" s="4" t="str">
        <f t="shared" si="10"/>
        <v/>
      </c>
      <c r="Q44" s="4" t="str">
        <f t="shared" si="11"/>
        <v/>
      </c>
      <c r="T44" s="3"/>
    </row>
    <row r="45" spans="1:20" x14ac:dyDescent="0.35">
      <c r="A45" t="str">
        <f t="shared" si="6"/>
        <v/>
      </c>
      <c r="B45" s="3"/>
      <c r="K45" s="4"/>
      <c r="L45" s="5"/>
      <c r="M45" s="4" t="str">
        <f t="shared" si="7"/>
        <v/>
      </c>
      <c r="N45" s="4" t="str">
        <f t="shared" si="8"/>
        <v/>
      </c>
      <c r="O45" s="4" t="str">
        <f t="shared" si="9"/>
        <v/>
      </c>
      <c r="P45" s="4" t="str">
        <f t="shared" si="10"/>
        <v/>
      </c>
      <c r="Q45" s="4" t="str">
        <f t="shared" si="11"/>
        <v/>
      </c>
      <c r="T45" s="3"/>
    </row>
    <row r="46" spans="1:20" x14ac:dyDescent="0.35">
      <c r="A46" t="str">
        <f t="shared" si="6"/>
        <v/>
      </c>
      <c r="B46" s="3"/>
      <c r="K46" s="4"/>
      <c r="L46" s="5"/>
      <c r="M46" s="4" t="str">
        <f t="shared" si="7"/>
        <v/>
      </c>
      <c r="N46" s="4" t="str">
        <f t="shared" si="8"/>
        <v/>
      </c>
      <c r="O46" s="4" t="str">
        <f t="shared" si="9"/>
        <v/>
      </c>
      <c r="P46" s="4" t="str">
        <f t="shared" si="10"/>
        <v/>
      </c>
      <c r="Q46" s="4" t="str">
        <f t="shared" si="11"/>
        <v/>
      </c>
      <c r="T46" s="3"/>
    </row>
    <row r="47" spans="1:20" x14ac:dyDescent="0.35">
      <c r="A47" t="str">
        <f t="shared" ref="A47:A78" si="12">IF(C47="","",ROW()-4)</f>
        <v/>
      </c>
      <c r="B47" s="3"/>
      <c r="K47" s="4"/>
      <c r="L47" s="5"/>
      <c r="M47" s="4" t="str">
        <f t="shared" si="7"/>
        <v/>
      </c>
      <c r="N47" s="4" t="str">
        <f t="shared" si="8"/>
        <v/>
      </c>
      <c r="O47" s="4" t="str">
        <f t="shared" si="9"/>
        <v/>
      </c>
      <c r="P47" s="4" t="str">
        <f t="shared" si="10"/>
        <v/>
      </c>
      <c r="Q47" s="4" t="str">
        <f t="shared" si="11"/>
        <v/>
      </c>
      <c r="T47" s="3"/>
    </row>
    <row r="48" spans="1:20" x14ac:dyDescent="0.35">
      <c r="A48" t="str">
        <f t="shared" si="12"/>
        <v/>
      </c>
      <c r="B48" s="3"/>
      <c r="K48" s="4"/>
      <c r="L48" s="5"/>
      <c r="M48" s="4" t="str">
        <f t="shared" si="7"/>
        <v/>
      </c>
      <c r="N48" s="4" t="str">
        <f t="shared" si="8"/>
        <v/>
      </c>
      <c r="O48" s="4" t="str">
        <f t="shared" si="9"/>
        <v/>
      </c>
      <c r="P48" s="4" t="str">
        <f t="shared" si="10"/>
        <v/>
      </c>
      <c r="Q48" s="4" t="str">
        <f t="shared" si="11"/>
        <v/>
      </c>
      <c r="T48" s="3"/>
    </row>
    <row r="49" spans="1:20" x14ac:dyDescent="0.35">
      <c r="A49" t="str">
        <f t="shared" si="12"/>
        <v/>
      </c>
      <c r="B49" s="3"/>
      <c r="K49" s="4"/>
      <c r="L49" s="5"/>
      <c r="M49" s="4" t="str">
        <f t="shared" si="7"/>
        <v/>
      </c>
      <c r="N49" s="4" t="str">
        <f t="shared" si="8"/>
        <v/>
      </c>
      <c r="O49" s="4" t="str">
        <f t="shared" si="9"/>
        <v/>
      </c>
      <c r="P49" s="4" t="str">
        <f t="shared" si="10"/>
        <v/>
      </c>
      <c r="Q49" s="4" t="str">
        <f t="shared" si="11"/>
        <v/>
      </c>
      <c r="T49" s="3"/>
    </row>
    <row r="50" spans="1:20" x14ac:dyDescent="0.35">
      <c r="A50" t="str">
        <f t="shared" si="12"/>
        <v/>
      </c>
      <c r="B50" s="3"/>
      <c r="K50" s="4"/>
      <c r="L50" s="5"/>
      <c r="M50" s="4" t="str">
        <f t="shared" si="7"/>
        <v/>
      </c>
      <c r="N50" s="4" t="str">
        <f t="shared" si="8"/>
        <v/>
      </c>
      <c r="O50" s="4" t="str">
        <f t="shared" si="9"/>
        <v/>
      </c>
      <c r="P50" s="4" t="str">
        <f t="shared" si="10"/>
        <v/>
      </c>
      <c r="Q50" s="4" t="str">
        <f t="shared" si="11"/>
        <v/>
      </c>
      <c r="T50" s="3"/>
    </row>
    <row r="51" spans="1:20" x14ac:dyDescent="0.35">
      <c r="A51" t="str">
        <f t="shared" si="12"/>
        <v/>
      </c>
      <c r="B51" s="3"/>
      <c r="K51" s="4"/>
      <c r="L51" s="5"/>
      <c r="M51" s="4" t="str">
        <f t="shared" si="7"/>
        <v/>
      </c>
      <c r="N51" s="4" t="str">
        <f t="shared" si="8"/>
        <v/>
      </c>
      <c r="O51" s="4" t="str">
        <f t="shared" si="9"/>
        <v/>
      </c>
      <c r="P51" s="4" t="str">
        <f t="shared" si="10"/>
        <v/>
      </c>
      <c r="Q51" s="4" t="str">
        <f t="shared" si="11"/>
        <v/>
      </c>
      <c r="T51" s="3"/>
    </row>
    <row r="52" spans="1:20" x14ac:dyDescent="0.35">
      <c r="A52" t="str">
        <f t="shared" si="12"/>
        <v/>
      </c>
      <c r="B52" s="3"/>
      <c r="K52" s="4"/>
      <c r="L52" s="5"/>
      <c r="M52" s="4" t="str">
        <f t="shared" si="7"/>
        <v/>
      </c>
      <c r="N52" s="4" t="str">
        <f t="shared" si="8"/>
        <v/>
      </c>
      <c r="O52" s="4" t="str">
        <f t="shared" si="9"/>
        <v/>
      </c>
      <c r="P52" s="4" t="str">
        <f t="shared" si="10"/>
        <v/>
      </c>
      <c r="Q52" s="4" t="str">
        <f t="shared" si="11"/>
        <v/>
      </c>
      <c r="T52" s="3"/>
    </row>
    <row r="53" spans="1:20" x14ac:dyDescent="0.35">
      <c r="A53" t="str">
        <f t="shared" si="12"/>
        <v/>
      </c>
      <c r="B53" s="3"/>
      <c r="K53" s="4"/>
      <c r="L53" s="5"/>
      <c r="M53" s="4" t="str">
        <f t="shared" si="7"/>
        <v/>
      </c>
      <c r="N53" s="4" t="str">
        <f t="shared" si="8"/>
        <v/>
      </c>
      <c r="O53" s="4" t="str">
        <f t="shared" si="9"/>
        <v/>
      </c>
      <c r="P53" s="4" t="str">
        <f t="shared" si="10"/>
        <v/>
      </c>
      <c r="Q53" s="4" t="str">
        <f t="shared" si="11"/>
        <v/>
      </c>
      <c r="T53" s="3"/>
    </row>
    <row r="54" spans="1:20" x14ac:dyDescent="0.35">
      <c r="A54" t="str">
        <f t="shared" si="12"/>
        <v/>
      </c>
      <c r="B54" s="3"/>
      <c r="K54" s="4"/>
      <c r="L54" s="5"/>
      <c r="M54" s="4" t="str">
        <f t="shared" si="7"/>
        <v/>
      </c>
      <c r="N54" s="4" t="str">
        <f t="shared" si="8"/>
        <v/>
      </c>
      <c r="O54" s="4" t="str">
        <f t="shared" si="9"/>
        <v/>
      </c>
      <c r="P54" s="4" t="str">
        <f t="shared" si="10"/>
        <v/>
      </c>
      <c r="Q54" s="4" t="str">
        <f t="shared" si="11"/>
        <v/>
      </c>
      <c r="T54" s="3"/>
    </row>
    <row r="55" spans="1:20" x14ac:dyDescent="0.35">
      <c r="A55" t="str">
        <f t="shared" si="12"/>
        <v/>
      </c>
      <c r="B55" s="3"/>
      <c r="K55" s="4"/>
      <c r="L55" s="5"/>
      <c r="M55" s="4" t="str">
        <f t="shared" si="7"/>
        <v/>
      </c>
      <c r="N55" s="4" t="str">
        <f t="shared" si="8"/>
        <v/>
      </c>
      <c r="O55" s="4" t="str">
        <f t="shared" si="9"/>
        <v/>
      </c>
      <c r="P55" s="4" t="str">
        <f t="shared" si="10"/>
        <v/>
      </c>
      <c r="Q55" s="4" t="str">
        <f t="shared" si="11"/>
        <v/>
      </c>
      <c r="T55" s="3"/>
    </row>
    <row r="56" spans="1:20" x14ac:dyDescent="0.35">
      <c r="A56" t="str">
        <f t="shared" si="12"/>
        <v/>
      </c>
      <c r="B56" s="3"/>
      <c r="K56" s="4"/>
      <c r="L56" s="5"/>
      <c r="M56" s="4" t="str">
        <f t="shared" si="7"/>
        <v/>
      </c>
      <c r="N56" s="4" t="str">
        <f t="shared" si="8"/>
        <v/>
      </c>
      <c r="O56" s="4" t="str">
        <f t="shared" si="9"/>
        <v/>
      </c>
      <c r="P56" s="4" t="str">
        <f t="shared" si="10"/>
        <v/>
      </c>
      <c r="Q56" s="4" t="str">
        <f t="shared" si="11"/>
        <v/>
      </c>
      <c r="T56" s="3"/>
    </row>
    <row r="57" spans="1:20" x14ac:dyDescent="0.35">
      <c r="A57" t="str">
        <f t="shared" si="12"/>
        <v/>
      </c>
      <c r="B57" s="3"/>
      <c r="K57" s="4"/>
      <c r="L57" s="5"/>
      <c r="M57" s="4" t="str">
        <f t="shared" si="7"/>
        <v/>
      </c>
      <c r="N57" s="4" t="str">
        <f t="shared" si="8"/>
        <v/>
      </c>
      <c r="O57" s="4" t="str">
        <f t="shared" si="9"/>
        <v/>
      </c>
      <c r="P57" s="4" t="str">
        <f t="shared" si="10"/>
        <v/>
      </c>
      <c r="Q57" s="4" t="str">
        <f t="shared" si="11"/>
        <v/>
      </c>
      <c r="T57" s="3"/>
    </row>
    <row r="58" spans="1:20" x14ac:dyDescent="0.35">
      <c r="A58" t="str">
        <f t="shared" si="12"/>
        <v/>
      </c>
      <c r="B58" s="3"/>
      <c r="K58" s="4"/>
      <c r="L58" s="5"/>
      <c r="M58" s="4" t="str">
        <f t="shared" si="7"/>
        <v/>
      </c>
      <c r="N58" s="4" t="str">
        <f t="shared" si="8"/>
        <v/>
      </c>
      <c r="O58" s="4" t="str">
        <f t="shared" si="9"/>
        <v/>
      </c>
      <c r="P58" s="4" t="str">
        <f t="shared" si="10"/>
        <v/>
      </c>
      <c r="Q58" s="4" t="str">
        <f t="shared" si="11"/>
        <v/>
      </c>
      <c r="T58" s="3"/>
    </row>
    <row r="59" spans="1:20" x14ac:dyDescent="0.35">
      <c r="A59" t="str">
        <f t="shared" si="12"/>
        <v/>
      </c>
      <c r="B59" s="3"/>
      <c r="K59" s="4"/>
      <c r="L59" s="5"/>
      <c r="M59" s="4" t="str">
        <f t="shared" si="7"/>
        <v/>
      </c>
      <c r="N59" s="4" t="str">
        <f t="shared" si="8"/>
        <v/>
      </c>
      <c r="O59" s="4" t="str">
        <f t="shared" si="9"/>
        <v/>
      </c>
      <c r="P59" s="4" t="str">
        <f t="shared" si="10"/>
        <v/>
      </c>
      <c r="Q59" s="4" t="str">
        <f t="shared" si="11"/>
        <v/>
      </c>
      <c r="T59" s="3"/>
    </row>
    <row r="60" spans="1:20" x14ac:dyDescent="0.35">
      <c r="A60" t="str">
        <f t="shared" si="12"/>
        <v/>
      </c>
      <c r="B60" s="3"/>
      <c r="K60" s="4"/>
      <c r="L60" s="5"/>
      <c r="M60" s="4" t="str">
        <f t="shared" si="7"/>
        <v/>
      </c>
      <c r="N60" s="4" t="str">
        <f t="shared" si="8"/>
        <v/>
      </c>
      <c r="O60" s="4" t="str">
        <f t="shared" si="9"/>
        <v/>
      </c>
      <c r="P60" s="4" t="str">
        <f t="shared" si="10"/>
        <v/>
      </c>
      <c r="Q60" s="4" t="str">
        <f t="shared" si="11"/>
        <v/>
      </c>
      <c r="T60" s="3"/>
    </row>
    <row r="61" spans="1:20" x14ac:dyDescent="0.35">
      <c r="A61" t="str">
        <f t="shared" si="12"/>
        <v/>
      </c>
      <c r="B61" s="3"/>
      <c r="K61" s="4"/>
      <c r="L61" s="5"/>
      <c r="M61" s="4" t="str">
        <f t="shared" si="7"/>
        <v/>
      </c>
      <c r="N61" s="4" t="str">
        <f t="shared" si="8"/>
        <v/>
      </c>
      <c r="O61" s="4" t="str">
        <f t="shared" si="9"/>
        <v/>
      </c>
      <c r="P61" s="4" t="str">
        <f t="shared" si="10"/>
        <v/>
      </c>
      <c r="Q61" s="4" t="str">
        <f t="shared" si="11"/>
        <v/>
      </c>
      <c r="T61" s="3"/>
    </row>
    <row r="62" spans="1:20" x14ac:dyDescent="0.35">
      <c r="A62" t="str">
        <f t="shared" si="12"/>
        <v/>
      </c>
      <c r="B62" s="3"/>
      <c r="K62" s="4"/>
      <c r="L62" s="5"/>
      <c r="M62" s="4" t="str">
        <f t="shared" si="7"/>
        <v/>
      </c>
      <c r="N62" s="4" t="str">
        <f t="shared" si="8"/>
        <v/>
      </c>
      <c r="O62" s="4" t="str">
        <f t="shared" si="9"/>
        <v/>
      </c>
      <c r="P62" s="4" t="str">
        <f t="shared" si="10"/>
        <v/>
      </c>
      <c r="Q62" s="4" t="str">
        <f t="shared" si="11"/>
        <v/>
      </c>
      <c r="T62" s="3"/>
    </row>
    <row r="63" spans="1:20" x14ac:dyDescent="0.35">
      <c r="A63" t="str">
        <f t="shared" si="12"/>
        <v/>
      </c>
      <c r="B63" s="3"/>
      <c r="K63" s="4"/>
      <c r="L63" s="5"/>
      <c r="M63" s="4" t="str">
        <f t="shared" si="7"/>
        <v/>
      </c>
      <c r="N63" s="4" t="str">
        <f t="shared" si="8"/>
        <v/>
      </c>
      <c r="O63" s="4" t="str">
        <f t="shared" si="9"/>
        <v/>
      </c>
      <c r="P63" s="4" t="str">
        <f t="shared" si="10"/>
        <v/>
      </c>
      <c r="Q63" s="4" t="str">
        <f t="shared" si="11"/>
        <v/>
      </c>
      <c r="T63" s="3"/>
    </row>
    <row r="64" spans="1:20" x14ac:dyDescent="0.35">
      <c r="A64" t="str">
        <f t="shared" si="12"/>
        <v/>
      </c>
      <c r="B64" s="3"/>
      <c r="K64" s="4"/>
      <c r="L64" s="5"/>
      <c r="M64" s="4" t="str">
        <f t="shared" si="7"/>
        <v/>
      </c>
      <c r="N64" s="4" t="str">
        <f t="shared" si="8"/>
        <v/>
      </c>
      <c r="O64" s="4" t="str">
        <f t="shared" si="9"/>
        <v/>
      </c>
      <c r="P64" s="4" t="str">
        <f t="shared" si="10"/>
        <v/>
      </c>
      <c r="Q64" s="4" t="str">
        <f t="shared" si="11"/>
        <v/>
      </c>
      <c r="T64" s="3"/>
    </row>
    <row r="65" spans="1:20" x14ac:dyDescent="0.35">
      <c r="A65" t="str">
        <f t="shared" si="12"/>
        <v/>
      </c>
      <c r="B65" s="3"/>
      <c r="K65" s="4"/>
      <c r="L65" s="5"/>
      <c r="M65" s="4" t="str">
        <f t="shared" si="7"/>
        <v/>
      </c>
      <c r="N65" s="4" t="str">
        <f t="shared" si="8"/>
        <v/>
      </c>
      <c r="O65" s="4" t="str">
        <f t="shared" si="9"/>
        <v/>
      </c>
      <c r="P65" s="4" t="str">
        <f t="shared" si="10"/>
        <v/>
      </c>
      <c r="Q65" s="4" t="str">
        <f t="shared" si="11"/>
        <v/>
      </c>
      <c r="T65" s="3"/>
    </row>
    <row r="66" spans="1:20" x14ac:dyDescent="0.35">
      <c r="A66" t="str">
        <f t="shared" si="12"/>
        <v/>
      </c>
      <c r="B66" s="3"/>
      <c r="K66" s="4"/>
      <c r="L66" s="5"/>
      <c r="M66" s="4" t="str">
        <f t="shared" si="7"/>
        <v/>
      </c>
      <c r="N66" s="4" t="str">
        <f t="shared" si="8"/>
        <v/>
      </c>
      <c r="O66" s="4" t="str">
        <f t="shared" si="9"/>
        <v/>
      </c>
      <c r="P66" s="4" t="str">
        <f t="shared" si="10"/>
        <v/>
      </c>
      <c r="Q66" s="4" t="str">
        <f t="shared" si="11"/>
        <v/>
      </c>
      <c r="T66" s="3"/>
    </row>
    <row r="67" spans="1:20" x14ac:dyDescent="0.35">
      <c r="A67" t="str">
        <f t="shared" si="12"/>
        <v/>
      </c>
      <c r="B67" s="3"/>
      <c r="K67" s="4"/>
      <c r="L67" s="5"/>
      <c r="M67" s="4" t="str">
        <f t="shared" si="7"/>
        <v/>
      </c>
      <c r="N67" s="4" t="str">
        <f t="shared" si="8"/>
        <v/>
      </c>
      <c r="O67" s="4" t="str">
        <f t="shared" si="9"/>
        <v/>
      </c>
      <c r="P67" s="4" t="str">
        <f t="shared" si="10"/>
        <v/>
      </c>
      <c r="Q67" s="4" t="str">
        <f t="shared" si="11"/>
        <v/>
      </c>
      <c r="T67" s="3"/>
    </row>
    <row r="68" spans="1:20" x14ac:dyDescent="0.35">
      <c r="A68" t="str">
        <f t="shared" si="12"/>
        <v/>
      </c>
      <c r="B68" s="3"/>
      <c r="K68" s="4"/>
      <c r="L68" s="5"/>
      <c r="M68" s="4" t="str">
        <f t="shared" si="7"/>
        <v/>
      </c>
      <c r="N68" s="4" t="str">
        <f t="shared" si="8"/>
        <v/>
      </c>
      <c r="O68" s="4" t="str">
        <f t="shared" si="9"/>
        <v/>
      </c>
      <c r="P68" s="4" t="str">
        <f t="shared" si="10"/>
        <v/>
      </c>
      <c r="Q68" s="4" t="str">
        <f t="shared" si="11"/>
        <v/>
      </c>
      <c r="T68" s="3"/>
    </row>
    <row r="69" spans="1:20" x14ac:dyDescent="0.35">
      <c r="A69" t="str">
        <f t="shared" si="12"/>
        <v/>
      </c>
      <c r="B69" s="3"/>
      <c r="K69" s="4"/>
      <c r="L69" s="5"/>
      <c r="M69" s="4" t="str">
        <f t="shared" ref="M69:M100" si="13">IF(K69="","",IF(H69="Intra-State",K69*L69/2,0))</f>
        <v/>
      </c>
      <c r="N69" s="4" t="str">
        <f t="shared" ref="N69:N104" si="14">IF(K69="","",IF(H69="Intra-State",K69*L69/2,0))</f>
        <v/>
      </c>
      <c r="O69" s="4" t="str">
        <f t="shared" ref="O69:O104" si="15">IF(K69="","",IF(H69="Inter-State",K69*L69,0))</f>
        <v/>
      </c>
      <c r="P69" s="4" t="str">
        <f t="shared" ref="P69:P100" si="16">IF(K69="","",SUM(M69:O69))</f>
        <v/>
      </c>
      <c r="Q69" s="4" t="str">
        <f t="shared" ref="Q69:Q100" si="17">IF(K69="","",K69+P69)</f>
        <v/>
      </c>
      <c r="T69" s="3"/>
    </row>
    <row r="70" spans="1:20" x14ac:dyDescent="0.35">
      <c r="A70" t="str">
        <f t="shared" si="12"/>
        <v/>
      </c>
      <c r="B70" s="3"/>
      <c r="K70" s="4"/>
      <c r="L70" s="5"/>
      <c r="M70" s="4" t="str">
        <f t="shared" si="13"/>
        <v/>
      </c>
      <c r="N70" s="4" t="str">
        <f t="shared" si="14"/>
        <v/>
      </c>
      <c r="O70" s="4" t="str">
        <f t="shared" si="15"/>
        <v/>
      </c>
      <c r="P70" s="4" t="str">
        <f t="shared" si="16"/>
        <v/>
      </c>
      <c r="Q70" s="4" t="str">
        <f t="shared" si="17"/>
        <v/>
      </c>
      <c r="T70" s="3"/>
    </row>
    <row r="71" spans="1:20" x14ac:dyDescent="0.35">
      <c r="A71" t="str">
        <f t="shared" si="12"/>
        <v/>
      </c>
      <c r="B71" s="3"/>
      <c r="K71" s="4"/>
      <c r="L71" s="5"/>
      <c r="M71" s="4" t="str">
        <f t="shared" si="13"/>
        <v/>
      </c>
      <c r="N71" s="4" t="str">
        <f t="shared" si="14"/>
        <v/>
      </c>
      <c r="O71" s="4" t="str">
        <f t="shared" si="15"/>
        <v/>
      </c>
      <c r="P71" s="4" t="str">
        <f t="shared" si="16"/>
        <v/>
      </c>
      <c r="Q71" s="4" t="str">
        <f t="shared" si="17"/>
        <v/>
      </c>
      <c r="T71" s="3"/>
    </row>
    <row r="72" spans="1:20" x14ac:dyDescent="0.35">
      <c r="A72" t="str">
        <f t="shared" si="12"/>
        <v/>
      </c>
      <c r="B72" s="3"/>
      <c r="K72" s="4"/>
      <c r="L72" s="5"/>
      <c r="M72" s="4" t="str">
        <f t="shared" si="13"/>
        <v/>
      </c>
      <c r="N72" s="4" t="str">
        <f t="shared" si="14"/>
        <v/>
      </c>
      <c r="O72" s="4" t="str">
        <f t="shared" si="15"/>
        <v/>
      </c>
      <c r="P72" s="4" t="str">
        <f t="shared" si="16"/>
        <v/>
      </c>
      <c r="Q72" s="4" t="str">
        <f t="shared" si="17"/>
        <v/>
      </c>
      <c r="T72" s="3"/>
    </row>
    <row r="73" spans="1:20" x14ac:dyDescent="0.35">
      <c r="A73" t="str">
        <f t="shared" si="12"/>
        <v/>
      </c>
      <c r="B73" s="3"/>
      <c r="K73" s="4"/>
      <c r="L73" s="5"/>
      <c r="M73" s="4" t="str">
        <f t="shared" si="13"/>
        <v/>
      </c>
      <c r="N73" s="4" t="str">
        <f t="shared" si="14"/>
        <v/>
      </c>
      <c r="O73" s="4" t="str">
        <f t="shared" si="15"/>
        <v/>
      </c>
      <c r="P73" s="4" t="str">
        <f t="shared" si="16"/>
        <v/>
      </c>
      <c r="Q73" s="4" t="str">
        <f t="shared" si="17"/>
        <v/>
      </c>
      <c r="T73" s="3"/>
    </row>
    <row r="74" spans="1:20" x14ac:dyDescent="0.35">
      <c r="A74" t="str">
        <f t="shared" si="12"/>
        <v/>
      </c>
      <c r="B74" s="3"/>
      <c r="K74" s="4"/>
      <c r="L74" s="5"/>
      <c r="M74" s="4" t="str">
        <f t="shared" si="13"/>
        <v/>
      </c>
      <c r="N74" s="4" t="str">
        <f t="shared" si="14"/>
        <v/>
      </c>
      <c r="O74" s="4" t="str">
        <f t="shared" si="15"/>
        <v/>
      </c>
      <c r="P74" s="4" t="str">
        <f t="shared" si="16"/>
        <v/>
      </c>
      <c r="Q74" s="4" t="str">
        <f t="shared" si="17"/>
        <v/>
      </c>
      <c r="T74" s="3"/>
    </row>
    <row r="75" spans="1:20" x14ac:dyDescent="0.35">
      <c r="A75" t="str">
        <f t="shared" si="12"/>
        <v/>
      </c>
      <c r="B75" s="3"/>
      <c r="K75" s="4"/>
      <c r="L75" s="5"/>
      <c r="M75" s="4" t="str">
        <f t="shared" si="13"/>
        <v/>
      </c>
      <c r="N75" s="4" t="str">
        <f t="shared" si="14"/>
        <v/>
      </c>
      <c r="O75" s="4" t="str">
        <f t="shared" si="15"/>
        <v/>
      </c>
      <c r="P75" s="4" t="str">
        <f t="shared" si="16"/>
        <v/>
      </c>
      <c r="Q75" s="4" t="str">
        <f t="shared" si="17"/>
        <v/>
      </c>
      <c r="T75" s="3"/>
    </row>
    <row r="76" spans="1:20" x14ac:dyDescent="0.35">
      <c r="A76" t="str">
        <f t="shared" si="12"/>
        <v/>
      </c>
      <c r="B76" s="3"/>
      <c r="K76" s="4"/>
      <c r="L76" s="5"/>
      <c r="M76" s="4" t="str">
        <f t="shared" si="13"/>
        <v/>
      </c>
      <c r="N76" s="4" t="str">
        <f t="shared" si="14"/>
        <v/>
      </c>
      <c r="O76" s="4" t="str">
        <f t="shared" si="15"/>
        <v/>
      </c>
      <c r="P76" s="4" t="str">
        <f t="shared" si="16"/>
        <v/>
      </c>
      <c r="Q76" s="4" t="str">
        <f t="shared" si="17"/>
        <v/>
      </c>
      <c r="T76" s="3"/>
    </row>
    <row r="77" spans="1:20" x14ac:dyDescent="0.35">
      <c r="A77" t="str">
        <f t="shared" si="12"/>
        <v/>
      </c>
      <c r="B77" s="3"/>
      <c r="K77" s="4"/>
      <c r="L77" s="5"/>
      <c r="M77" s="4" t="str">
        <f t="shared" si="13"/>
        <v/>
      </c>
      <c r="N77" s="4" t="str">
        <f t="shared" si="14"/>
        <v/>
      </c>
      <c r="O77" s="4" t="str">
        <f t="shared" si="15"/>
        <v/>
      </c>
      <c r="P77" s="4" t="str">
        <f t="shared" si="16"/>
        <v/>
      </c>
      <c r="Q77" s="4" t="str">
        <f t="shared" si="17"/>
        <v/>
      </c>
      <c r="T77" s="3"/>
    </row>
    <row r="78" spans="1:20" x14ac:dyDescent="0.35">
      <c r="A78" t="str">
        <f t="shared" si="12"/>
        <v/>
      </c>
      <c r="B78" s="3"/>
      <c r="K78" s="4"/>
      <c r="L78" s="5"/>
      <c r="M78" s="4" t="str">
        <f t="shared" si="13"/>
        <v/>
      </c>
      <c r="N78" s="4" t="str">
        <f t="shared" si="14"/>
        <v/>
      </c>
      <c r="O78" s="4" t="str">
        <f t="shared" si="15"/>
        <v/>
      </c>
      <c r="P78" s="4" t="str">
        <f t="shared" si="16"/>
        <v/>
      </c>
      <c r="Q78" s="4" t="str">
        <f t="shared" si="17"/>
        <v/>
      </c>
      <c r="T78" s="3"/>
    </row>
    <row r="79" spans="1:20" x14ac:dyDescent="0.35">
      <c r="A79" t="str">
        <f t="shared" ref="A79:A104" si="18">IF(C79="","",ROW()-4)</f>
        <v/>
      </c>
      <c r="B79" s="3"/>
      <c r="K79" s="4"/>
      <c r="L79" s="5"/>
      <c r="M79" s="4" t="str">
        <f t="shared" si="13"/>
        <v/>
      </c>
      <c r="N79" s="4" t="str">
        <f t="shared" si="14"/>
        <v/>
      </c>
      <c r="O79" s="4" t="str">
        <f t="shared" si="15"/>
        <v/>
      </c>
      <c r="P79" s="4" t="str">
        <f t="shared" si="16"/>
        <v/>
      </c>
      <c r="Q79" s="4" t="str">
        <f t="shared" si="17"/>
        <v/>
      </c>
      <c r="T79" s="3"/>
    </row>
    <row r="80" spans="1:20" x14ac:dyDescent="0.35">
      <c r="A80" t="str">
        <f t="shared" si="18"/>
        <v/>
      </c>
      <c r="B80" s="3"/>
      <c r="K80" s="4"/>
      <c r="L80" s="5"/>
      <c r="M80" s="4" t="str">
        <f t="shared" si="13"/>
        <v/>
      </c>
      <c r="N80" s="4" t="str">
        <f t="shared" si="14"/>
        <v/>
      </c>
      <c r="O80" s="4" t="str">
        <f t="shared" si="15"/>
        <v/>
      </c>
      <c r="P80" s="4" t="str">
        <f t="shared" si="16"/>
        <v/>
      </c>
      <c r="Q80" s="4" t="str">
        <f t="shared" si="17"/>
        <v/>
      </c>
      <c r="T80" s="3"/>
    </row>
    <row r="81" spans="1:20" x14ac:dyDescent="0.35">
      <c r="A81" t="str">
        <f t="shared" si="18"/>
        <v/>
      </c>
      <c r="B81" s="3"/>
      <c r="K81" s="4"/>
      <c r="L81" s="5"/>
      <c r="M81" s="4" t="str">
        <f t="shared" si="13"/>
        <v/>
      </c>
      <c r="N81" s="4" t="str">
        <f t="shared" si="14"/>
        <v/>
      </c>
      <c r="O81" s="4" t="str">
        <f t="shared" si="15"/>
        <v/>
      </c>
      <c r="P81" s="4" t="str">
        <f t="shared" si="16"/>
        <v/>
      </c>
      <c r="Q81" s="4" t="str">
        <f t="shared" si="17"/>
        <v/>
      </c>
      <c r="T81" s="3"/>
    </row>
    <row r="82" spans="1:20" x14ac:dyDescent="0.35">
      <c r="A82" t="str">
        <f t="shared" si="18"/>
        <v/>
      </c>
      <c r="B82" s="3"/>
      <c r="K82" s="4"/>
      <c r="L82" s="5"/>
      <c r="M82" s="4" t="str">
        <f t="shared" si="13"/>
        <v/>
      </c>
      <c r="N82" s="4" t="str">
        <f t="shared" si="14"/>
        <v/>
      </c>
      <c r="O82" s="4" t="str">
        <f t="shared" si="15"/>
        <v/>
      </c>
      <c r="P82" s="4" t="str">
        <f t="shared" si="16"/>
        <v/>
      </c>
      <c r="Q82" s="4" t="str">
        <f t="shared" si="17"/>
        <v/>
      </c>
      <c r="T82" s="3"/>
    </row>
    <row r="83" spans="1:20" x14ac:dyDescent="0.35">
      <c r="A83" t="str">
        <f t="shared" si="18"/>
        <v/>
      </c>
      <c r="B83" s="3"/>
      <c r="K83" s="4"/>
      <c r="L83" s="5"/>
      <c r="M83" s="4" t="str">
        <f t="shared" si="13"/>
        <v/>
      </c>
      <c r="N83" s="4" t="str">
        <f t="shared" si="14"/>
        <v/>
      </c>
      <c r="O83" s="4" t="str">
        <f t="shared" si="15"/>
        <v/>
      </c>
      <c r="P83" s="4" t="str">
        <f t="shared" si="16"/>
        <v/>
      </c>
      <c r="Q83" s="4" t="str">
        <f t="shared" si="17"/>
        <v/>
      </c>
      <c r="T83" s="3"/>
    </row>
    <row r="84" spans="1:20" x14ac:dyDescent="0.35">
      <c r="A84" t="str">
        <f t="shared" si="18"/>
        <v/>
      </c>
      <c r="B84" s="3"/>
      <c r="K84" s="4"/>
      <c r="L84" s="5"/>
      <c r="M84" s="4" t="str">
        <f t="shared" si="13"/>
        <v/>
      </c>
      <c r="N84" s="4" t="str">
        <f t="shared" si="14"/>
        <v/>
      </c>
      <c r="O84" s="4" t="str">
        <f t="shared" si="15"/>
        <v/>
      </c>
      <c r="P84" s="4" t="str">
        <f t="shared" si="16"/>
        <v/>
      </c>
      <c r="Q84" s="4" t="str">
        <f t="shared" si="17"/>
        <v/>
      </c>
      <c r="T84" s="3"/>
    </row>
    <row r="85" spans="1:20" x14ac:dyDescent="0.35">
      <c r="A85" t="str">
        <f t="shared" si="18"/>
        <v/>
      </c>
      <c r="B85" s="3"/>
      <c r="K85" s="4"/>
      <c r="L85" s="5"/>
      <c r="M85" s="4" t="str">
        <f t="shared" si="13"/>
        <v/>
      </c>
      <c r="N85" s="4" t="str">
        <f t="shared" si="14"/>
        <v/>
      </c>
      <c r="O85" s="4" t="str">
        <f t="shared" si="15"/>
        <v/>
      </c>
      <c r="P85" s="4" t="str">
        <f t="shared" si="16"/>
        <v/>
      </c>
      <c r="Q85" s="4" t="str">
        <f t="shared" si="17"/>
        <v/>
      </c>
      <c r="T85" s="3"/>
    </row>
    <row r="86" spans="1:20" x14ac:dyDescent="0.35">
      <c r="A86" t="str">
        <f t="shared" si="18"/>
        <v/>
      </c>
      <c r="B86" s="3"/>
      <c r="K86" s="4"/>
      <c r="L86" s="5"/>
      <c r="M86" s="4" t="str">
        <f t="shared" si="13"/>
        <v/>
      </c>
      <c r="N86" s="4" t="str">
        <f t="shared" si="14"/>
        <v/>
      </c>
      <c r="O86" s="4" t="str">
        <f t="shared" si="15"/>
        <v/>
      </c>
      <c r="P86" s="4" t="str">
        <f t="shared" si="16"/>
        <v/>
      </c>
      <c r="Q86" s="4" t="str">
        <f t="shared" si="17"/>
        <v/>
      </c>
      <c r="T86" s="3"/>
    </row>
    <row r="87" spans="1:20" x14ac:dyDescent="0.35">
      <c r="A87" t="str">
        <f t="shared" si="18"/>
        <v/>
      </c>
      <c r="B87" s="3"/>
      <c r="K87" s="4"/>
      <c r="L87" s="5"/>
      <c r="M87" s="4" t="str">
        <f t="shared" si="13"/>
        <v/>
      </c>
      <c r="N87" s="4" t="str">
        <f t="shared" si="14"/>
        <v/>
      </c>
      <c r="O87" s="4" t="str">
        <f t="shared" si="15"/>
        <v/>
      </c>
      <c r="P87" s="4" t="str">
        <f t="shared" si="16"/>
        <v/>
      </c>
      <c r="Q87" s="4" t="str">
        <f t="shared" si="17"/>
        <v/>
      </c>
      <c r="T87" s="3"/>
    </row>
    <row r="88" spans="1:20" x14ac:dyDescent="0.35">
      <c r="A88" t="str">
        <f t="shared" si="18"/>
        <v/>
      </c>
      <c r="B88" s="3"/>
      <c r="K88" s="4"/>
      <c r="L88" s="5"/>
      <c r="M88" s="4" t="str">
        <f t="shared" si="13"/>
        <v/>
      </c>
      <c r="N88" s="4" t="str">
        <f t="shared" si="14"/>
        <v/>
      </c>
      <c r="O88" s="4" t="str">
        <f t="shared" si="15"/>
        <v/>
      </c>
      <c r="P88" s="4" t="str">
        <f t="shared" si="16"/>
        <v/>
      </c>
      <c r="Q88" s="4" t="str">
        <f t="shared" si="17"/>
        <v/>
      </c>
      <c r="T88" s="3"/>
    </row>
    <row r="89" spans="1:20" x14ac:dyDescent="0.35">
      <c r="A89" t="str">
        <f t="shared" si="18"/>
        <v/>
      </c>
      <c r="B89" s="3"/>
      <c r="K89" s="4"/>
      <c r="L89" s="5"/>
      <c r="M89" s="4" t="str">
        <f t="shared" si="13"/>
        <v/>
      </c>
      <c r="N89" s="4" t="str">
        <f t="shared" si="14"/>
        <v/>
      </c>
      <c r="O89" s="4" t="str">
        <f t="shared" si="15"/>
        <v/>
      </c>
      <c r="P89" s="4" t="str">
        <f t="shared" si="16"/>
        <v/>
      </c>
      <c r="Q89" s="4" t="str">
        <f t="shared" si="17"/>
        <v/>
      </c>
      <c r="T89" s="3"/>
    </row>
    <row r="90" spans="1:20" x14ac:dyDescent="0.35">
      <c r="A90" t="str">
        <f t="shared" si="18"/>
        <v/>
      </c>
      <c r="B90" s="3"/>
      <c r="K90" s="4"/>
      <c r="L90" s="5"/>
      <c r="M90" s="4" t="str">
        <f t="shared" si="13"/>
        <v/>
      </c>
      <c r="N90" s="4" t="str">
        <f t="shared" si="14"/>
        <v/>
      </c>
      <c r="O90" s="4" t="str">
        <f t="shared" si="15"/>
        <v/>
      </c>
      <c r="P90" s="4" t="str">
        <f t="shared" si="16"/>
        <v/>
      </c>
      <c r="Q90" s="4" t="str">
        <f t="shared" si="17"/>
        <v/>
      </c>
      <c r="T90" s="3"/>
    </row>
    <row r="91" spans="1:20" x14ac:dyDescent="0.35">
      <c r="A91" t="str">
        <f t="shared" si="18"/>
        <v/>
      </c>
      <c r="B91" s="3"/>
      <c r="K91" s="4"/>
      <c r="L91" s="5"/>
      <c r="M91" s="4" t="str">
        <f t="shared" si="13"/>
        <v/>
      </c>
      <c r="N91" s="4" t="str">
        <f t="shared" si="14"/>
        <v/>
      </c>
      <c r="O91" s="4" t="str">
        <f t="shared" si="15"/>
        <v/>
      </c>
      <c r="P91" s="4" t="str">
        <f t="shared" si="16"/>
        <v/>
      </c>
      <c r="Q91" s="4" t="str">
        <f t="shared" si="17"/>
        <v/>
      </c>
      <c r="T91" s="3"/>
    </row>
    <row r="92" spans="1:20" x14ac:dyDescent="0.35">
      <c r="A92" t="str">
        <f t="shared" si="18"/>
        <v/>
      </c>
      <c r="B92" s="3"/>
      <c r="K92" s="4"/>
      <c r="L92" s="5"/>
      <c r="M92" s="4" t="str">
        <f t="shared" si="13"/>
        <v/>
      </c>
      <c r="N92" s="4" t="str">
        <f t="shared" si="14"/>
        <v/>
      </c>
      <c r="O92" s="4" t="str">
        <f t="shared" si="15"/>
        <v/>
      </c>
      <c r="P92" s="4" t="str">
        <f t="shared" si="16"/>
        <v/>
      </c>
      <c r="Q92" s="4" t="str">
        <f t="shared" si="17"/>
        <v/>
      </c>
      <c r="T92" s="3"/>
    </row>
    <row r="93" spans="1:20" x14ac:dyDescent="0.35">
      <c r="A93" t="str">
        <f t="shared" si="18"/>
        <v/>
      </c>
      <c r="B93" s="3"/>
      <c r="K93" s="4"/>
      <c r="L93" s="5"/>
      <c r="M93" s="4" t="str">
        <f t="shared" si="13"/>
        <v/>
      </c>
      <c r="N93" s="4" t="str">
        <f t="shared" si="14"/>
        <v/>
      </c>
      <c r="O93" s="4" t="str">
        <f t="shared" si="15"/>
        <v/>
      </c>
      <c r="P93" s="4" t="str">
        <f t="shared" si="16"/>
        <v/>
      </c>
      <c r="Q93" s="4" t="str">
        <f t="shared" si="17"/>
        <v/>
      </c>
      <c r="T93" s="3"/>
    </row>
    <row r="94" spans="1:20" x14ac:dyDescent="0.35">
      <c r="A94" t="str">
        <f t="shared" si="18"/>
        <v/>
      </c>
      <c r="B94" s="3"/>
      <c r="K94" s="4"/>
      <c r="L94" s="5"/>
      <c r="M94" s="4" t="str">
        <f t="shared" si="13"/>
        <v/>
      </c>
      <c r="N94" s="4" t="str">
        <f t="shared" si="14"/>
        <v/>
      </c>
      <c r="O94" s="4" t="str">
        <f t="shared" si="15"/>
        <v/>
      </c>
      <c r="P94" s="4" t="str">
        <f t="shared" si="16"/>
        <v/>
      </c>
      <c r="Q94" s="4" t="str">
        <f t="shared" si="17"/>
        <v/>
      </c>
      <c r="T94" s="3"/>
    </row>
    <row r="95" spans="1:20" x14ac:dyDescent="0.35">
      <c r="A95" t="str">
        <f t="shared" si="18"/>
        <v/>
      </c>
      <c r="B95" s="3"/>
      <c r="K95" s="4"/>
      <c r="L95" s="5"/>
      <c r="M95" s="4" t="str">
        <f t="shared" si="13"/>
        <v/>
      </c>
      <c r="N95" s="4" t="str">
        <f t="shared" si="14"/>
        <v/>
      </c>
      <c r="O95" s="4" t="str">
        <f t="shared" si="15"/>
        <v/>
      </c>
      <c r="P95" s="4" t="str">
        <f t="shared" si="16"/>
        <v/>
      </c>
      <c r="Q95" s="4" t="str">
        <f t="shared" si="17"/>
        <v/>
      </c>
      <c r="T95" s="3"/>
    </row>
    <row r="96" spans="1:20" x14ac:dyDescent="0.35">
      <c r="A96" t="str">
        <f t="shared" si="18"/>
        <v/>
      </c>
      <c r="B96" s="3"/>
      <c r="K96" s="4"/>
      <c r="L96" s="5"/>
      <c r="M96" s="4" t="str">
        <f t="shared" si="13"/>
        <v/>
      </c>
      <c r="N96" s="4" t="str">
        <f t="shared" si="14"/>
        <v/>
      </c>
      <c r="O96" s="4" t="str">
        <f t="shared" si="15"/>
        <v/>
      </c>
      <c r="P96" s="4" t="str">
        <f t="shared" si="16"/>
        <v/>
      </c>
      <c r="Q96" s="4" t="str">
        <f t="shared" si="17"/>
        <v/>
      </c>
      <c r="T96" s="3"/>
    </row>
    <row r="97" spans="1:21" x14ac:dyDescent="0.35">
      <c r="A97" t="str">
        <f t="shared" si="18"/>
        <v/>
      </c>
      <c r="B97" s="3"/>
      <c r="K97" s="4"/>
      <c r="L97" s="5"/>
      <c r="M97" s="4" t="str">
        <f t="shared" si="13"/>
        <v/>
      </c>
      <c r="N97" s="4" t="str">
        <f t="shared" si="14"/>
        <v/>
      </c>
      <c r="O97" s="4" t="str">
        <f t="shared" si="15"/>
        <v/>
      </c>
      <c r="P97" s="4" t="str">
        <f t="shared" si="16"/>
        <v/>
      </c>
      <c r="Q97" s="4" t="str">
        <f t="shared" si="17"/>
        <v/>
      </c>
      <c r="T97" s="3"/>
    </row>
    <row r="98" spans="1:21" x14ac:dyDescent="0.35">
      <c r="A98" t="str">
        <f t="shared" si="18"/>
        <v/>
      </c>
      <c r="B98" s="3"/>
      <c r="K98" s="4"/>
      <c r="L98" s="5"/>
      <c r="M98" s="4" t="str">
        <f t="shared" si="13"/>
        <v/>
      </c>
      <c r="N98" s="4" t="str">
        <f t="shared" si="14"/>
        <v/>
      </c>
      <c r="O98" s="4" t="str">
        <f t="shared" si="15"/>
        <v/>
      </c>
      <c r="P98" s="4" t="str">
        <f t="shared" si="16"/>
        <v/>
      </c>
      <c r="Q98" s="4" t="str">
        <f t="shared" si="17"/>
        <v/>
      </c>
      <c r="T98" s="3"/>
    </row>
    <row r="99" spans="1:21" x14ac:dyDescent="0.35">
      <c r="A99" t="str">
        <f t="shared" si="18"/>
        <v/>
      </c>
      <c r="B99" s="3"/>
      <c r="K99" s="4"/>
      <c r="L99" s="5"/>
      <c r="M99" s="4" t="str">
        <f t="shared" si="13"/>
        <v/>
      </c>
      <c r="N99" s="4" t="str">
        <f t="shared" si="14"/>
        <v/>
      </c>
      <c r="O99" s="4" t="str">
        <f t="shared" si="15"/>
        <v/>
      </c>
      <c r="P99" s="4" t="str">
        <f t="shared" si="16"/>
        <v/>
      </c>
      <c r="Q99" s="4" t="str">
        <f t="shared" si="17"/>
        <v/>
      </c>
      <c r="T99" s="3"/>
    </row>
    <row r="100" spans="1:21" x14ac:dyDescent="0.35">
      <c r="A100" t="str">
        <f t="shared" si="18"/>
        <v/>
      </c>
      <c r="B100" s="3"/>
      <c r="K100" s="4"/>
      <c r="L100" s="5"/>
      <c r="M100" s="4" t="str">
        <f t="shared" si="13"/>
        <v/>
      </c>
      <c r="N100" s="4" t="str">
        <f t="shared" si="14"/>
        <v/>
      </c>
      <c r="O100" s="4" t="str">
        <f t="shared" si="15"/>
        <v/>
      </c>
      <c r="P100" s="4" t="str">
        <f t="shared" si="16"/>
        <v/>
      </c>
      <c r="Q100" s="4" t="str">
        <f t="shared" si="17"/>
        <v/>
      </c>
      <c r="T100" s="3"/>
    </row>
    <row r="101" spans="1:21" x14ac:dyDescent="0.35">
      <c r="A101" t="str">
        <f t="shared" si="18"/>
        <v/>
      </c>
      <c r="B101" s="3"/>
      <c r="K101" s="4"/>
      <c r="L101" s="5"/>
      <c r="M101" s="4" t="str">
        <f t="shared" ref="M101:M132" si="19">IF(K101="","",IF(H101="Intra-State",K101*L101/2,0))</f>
        <v/>
      </c>
      <c r="N101" s="4" t="str">
        <f t="shared" si="14"/>
        <v/>
      </c>
      <c r="O101" s="4" t="str">
        <f t="shared" si="15"/>
        <v/>
      </c>
      <c r="P101" s="4" t="str">
        <f t="shared" ref="P101:P132" si="20">IF(K101="","",SUM(M101:O101))</f>
        <v/>
      </c>
      <c r="Q101" s="4" t="str">
        <f t="shared" ref="Q101:Q132" si="21">IF(K101="","",K101+P101)</f>
        <v/>
      </c>
      <c r="T101" s="3"/>
    </row>
    <row r="102" spans="1:21" x14ac:dyDescent="0.35">
      <c r="A102" t="str">
        <f t="shared" si="18"/>
        <v/>
      </c>
      <c r="B102" s="3"/>
      <c r="K102" s="4"/>
      <c r="L102" s="5"/>
      <c r="M102" s="4" t="str">
        <f t="shared" si="19"/>
        <v/>
      </c>
      <c r="N102" s="4" t="str">
        <f t="shared" si="14"/>
        <v/>
      </c>
      <c r="O102" s="4" t="str">
        <f t="shared" si="15"/>
        <v/>
      </c>
      <c r="P102" s="4" t="str">
        <f t="shared" si="20"/>
        <v/>
      </c>
      <c r="Q102" s="4" t="str">
        <f t="shared" si="21"/>
        <v/>
      </c>
      <c r="T102" s="3"/>
    </row>
    <row r="103" spans="1:21" x14ac:dyDescent="0.35">
      <c r="A103" t="str">
        <f t="shared" si="18"/>
        <v/>
      </c>
      <c r="B103" s="3"/>
      <c r="K103" s="4"/>
      <c r="L103" s="5"/>
      <c r="M103" s="4" t="str">
        <f t="shared" si="19"/>
        <v/>
      </c>
      <c r="N103" s="4" t="str">
        <f t="shared" si="14"/>
        <v/>
      </c>
      <c r="O103" s="4" t="str">
        <f t="shared" si="15"/>
        <v/>
      </c>
      <c r="P103" s="4" t="str">
        <f t="shared" si="20"/>
        <v/>
      </c>
      <c r="Q103" s="4" t="str">
        <f t="shared" si="21"/>
        <v/>
      </c>
      <c r="T103" s="3"/>
    </row>
    <row r="104" spans="1:21" x14ac:dyDescent="0.35">
      <c r="A104" t="str">
        <f t="shared" si="18"/>
        <v/>
      </c>
      <c r="B104" s="3"/>
      <c r="K104" s="4"/>
      <c r="L104" s="5"/>
      <c r="M104" s="4" t="str">
        <f t="shared" si="19"/>
        <v/>
      </c>
      <c r="N104" s="4" t="str">
        <f t="shared" si="14"/>
        <v/>
      </c>
      <c r="O104" s="4" t="str">
        <f t="shared" si="15"/>
        <v/>
      </c>
      <c r="P104" s="4" t="str">
        <f t="shared" si="20"/>
        <v/>
      </c>
      <c r="Q104" s="4" t="str">
        <f t="shared" si="21"/>
        <v/>
      </c>
      <c r="T104" s="3"/>
    </row>
    <row r="105" spans="1:21" x14ac:dyDescent="0.35">
      <c r="A105" s="14" t="s">
        <v>95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7">
        <f>SUM(K5:K104)</f>
        <v>708500</v>
      </c>
      <c r="L105" s="6" t="s">
        <v>96</v>
      </c>
      <c r="M105" s="7">
        <f>SUM(M5:M104)</f>
        <v>11212.5</v>
      </c>
      <c r="N105" s="7">
        <f>SUM(N5:N104)</f>
        <v>11212.5</v>
      </c>
      <c r="O105" s="7">
        <f>SUM(O5:O104)</f>
        <v>122760</v>
      </c>
      <c r="P105" s="7">
        <f>SUM(P5:P104)</f>
        <v>145185</v>
      </c>
      <c r="Q105" s="7">
        <f>SUM(Q5:Q104)</f>
        <v>853685</v>
      </c>
      <c r="R105" s="6"/>
      <c r="S105" s="6"/>
      <c r="T105" s="6"/>
      <c r="U105" s="6"/>
    </row>
  </sheetData>
  <autoFilter ref="A4:U104" xr:uid="{00000000-0009-0000-0000-000000000000}"/>
  <mergeCells count="3">
    <mergeCell ref="A105:J105"/>
    <mergeCell ref="A1:U1"/>
    <mergeCell ref="A2:U2"/>
  </mergeCells>
  <phoneticPr fontId="7" type="noConversion"/>
  <conditionalFormatting sqref="R16:R104">
    <cfRule type="expression" dxfId="2" priority="3">
      <formula>R16="No"</formula>
    </cfRule>
  </conditionalFormatting>
  <conditionalFormatting sqref="S16:S104">
    <cfRule type="expression" dxfId="1" priority="1">
      <formula>S16="Pending"</formula>
    </cfRule>
    <cfRule type="expression" dxfId="0" priority="2">
      <formula>S16="Paid"</formula>
    </cfRule>
  </conditionalFormatting>
  <pageMargins left="0.75" right="0.75" top="1" bottom="1" header="0.5" footer="0.5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xr:uid="{00000000-0002-0000-0000-000000000000}">
          <x14:formula1>
            <xm:f>Lists!$A$2:$A$3</xm:f>
          </x14:formula1>
          <xm:sqref>H5:H104</xm:sqref>
        </x14:dataValidation>
        <x14:dataValidation type="list" allowBlank="1" xr:uid="{00000000-0002-0000-0000-000001000000}">
          <x14:formula1>
            <xm:f>Lists!$B$2:$B$6</xm:f>
          </x14:formula1>
          <xm:sqref>L5:L104</xm:sqref>
        </x14:dataValidation>
        <x14:dataValidation type="list" allowBlank="1" xr:uid="{00000000-0002-0000-0000-000002000000}">
          <x14:formula1>
            <xm:f>Lists!$C$2:$C$3</xm:f>
          </x14:formula1>
          <xm:sqref>R5:R104</xm:sqref>
        </x14:dataValidation>
        <x14:dataValidation type="list" allowBlank="1" xr:uid="{00000000-0002-0000-0000-000003000000}">
          <x14:formula1>
            <xm:f>Lists!$D$2:$D$4</xm:f>
          </x14:formula1>
          <xm:sqref>S5:S104</xm:sqref>
        </x14:dataValidation>
        <x14:dataValidation type="list" allowBlank="1" xr:uid="{00000000-0002-0000-0000-000004000000}">
          <x14:formula1>
            <xm:f>Lists!$E$2:$E$10</xm:f>
          </x14:formula1>
          <xm:sqref>I5:I104</xm:sqref>
        </x14:dataValidation>
        <x14:dataValidation type="list" allowBlank="1" xr:uid="{00000000-0002-0000-0000-000005000000}">
          <x14:formula1>
            <xm:f>Lists!$F$2:$F$11</xm:f>
          </x14:formula1>
          <xm:sqref>F5:G104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2"/>
  <sheetViews>
    <sheetView showGridLines="0" tabSelected="1" zoomScale="55" zoomScaleNormal="55" workbookViewId="0">
      <pane ySplit="7" topLeftCell="A8" activePane="bottomLeft" state="frozen"/>
      <selection pane="bottomLeft" activeCell="I10" sqref="I10"/>
    </sheetView>
  </sheetViews>
  <sheetFormatPr defaultRowHeight="14.5" x14ac:dyDescent="0.35"/>
  <cols>
    <col min="1" max="1" width="22" customWidth="1"/>
    <col min="3" max="3" width="22" customWidth="1"/>
    <col min="4" max="4" width="17.90625" bestFit="1" customWidth="1"/>
    <col min="5" max="5" width="22" customWidth="1"/>
    <col min="6" max="6" width="12.54296875" customWidth="1"/>
    <col min="7" max="7" width="22" customWidth="1"/>
  </cols>
  <sheetData>
    <row r="1" spans="1:8" ht="32" customHeight="1" x14ac:dyDescent="0.35">
      <c r="A1" s="25" t="s">
        <v>97</v>
      </c>
      <c r="B1" s="26"/>
      <c r="C1" s="26"/>
      <c r="D1" s="26"/>
      <c r="E1" s="26"/>
      <c r="F1" s="26"/>
      <c r="G1" s="26"/>
      <c r="H1" s="26"/>
    </row>
    <row r="3" spans="1:8" x14ac:dyDescent="0.35">
      <c r="A3" s="28" t="s">
        <v>98</v>
      </c>
      <c r="B3" s="21"/>
      <c r="C3" s="28" t="s">
        <v>17</v>
      </c>
      <c r="D3" s="21"/>
      <c r="E3" s="28" t="s">
        <v>99</v>
      </c>
      <c r="F3" s="21"/>
      <c r="G3" s="28" t="s">
        <v>100</v>
      </c>
    </row>
    <row r="4" spans="1:8" ht="18.5" x14ac:dyDescent="0.35">
      <c r="A4" s="9">
        <f>SUM('Purchase Register'!K5:K104)</f>
        <v>708500</v>
      </c>
      <c r="C4" s="9">
        <f>SUM('Purchase Register'!P5:P104)</f>
        <v>145185</v>
      </c>
      <c r="E4" s="9">
        <f>SUM('Purchase Register'!Q5:Q104)</f>
        <v>853685</v>
      </c>
      <c r="G4" s="9">
        <f>SUMIF('Purchase Register'!R5:R104,"Yes",'Purchase Register'!K5:K104)</f>
        <v>692500</v>
      </c>
    </row>
    <row r="7" spans="1:8" ht="18.5" x14ac:dyDescent="0.35">
      <c r="A7" s="10" t="s">
        <v>101</v>
      </c>
      <c r="D7" s="10" t="s">
        <v>102</v>
      </c>
    </row>
    <row r="8" spans="1:8" x14ac:dyDescent="0.35">
      <c r="A8" s="11" t="s">
        <v>103</v>
      </c>
      <c r="B8" s="11" t="s">
        <v>104</v>
      </c>
      <c r="D8" s="27" t="s">
        <v>9</v>
      </c>
      <c r="E8" s="27" t="s">
        <v>12</v>
      </c>
      <c r="F8" s="27" t="s">
        <v>105</v>
      </c>
    </row>
    <row r="9" spans="1:8" x14ac:dyDescent="0.35">
      <c r="A9" s="1" t="s">
        <v>106</v>
      </c>
      <c r="B9" s="1">
        <f>COUNTIF('Purchase Register'!C5:C104,"&lt;&gt;" )</f>
        <v>11</v>
      </c>
      <c r="D9" s="1" t="s">
        <v>27</v>
      </c>
      <c r="E9" s="2">
        <f>SUMIF('Purchase Register'!H5:H104,D9,'Purchase Register'!K5:K104)</f>
        <v>149500</v>
      </c>
      <c r="F9" s="2">
        <f>SUMIF('Purchase Register'!H5:H104,D9,'Purchase Register'!P5:P104)</f>
        <v>22425</v>
      </c>
    </row>
    <row r="10" spans="1:8" x14ac:dyDescent="0.35">
      <c r="A10" s="1" t="s">
        <v>107</v>
      </c>
      <c r="B10" s="1">
        <f>COUNTIF('Purchase Register'!S5:S104,"Paid")</f>
        <v>5</v>
      </c>
      <c r="D10" s="1" t="s">
        <v>37</v>
      </c>
      <c r="E10" s="2">
        <f>SUMIF('Purchase Register'!H5:H104,D10,'Purchase Register'!K5:K104)</f>
        <v>544000</v>
      </c>
      <c r="F10" s="2">
        <f>SUMIF('Purchase Register'!H5:H104,D10,'Purchase Register'!P5:P104)</f>
        <v>122760</v>
      </c>
    </row>
    <row r="11" spans="1:8" x14ac:dyDescent="0.35">
      <c r="A11" s="1" t="s">
        <v>108</v>
      </c>
      <c r="B11" s="1">
        <f>COUNTIF('Purchase Register'!S5:S104,"Pending")</f>
        <v>5</v>
      </c>
    </row>
    <row r="12" spans="1:8" x14ac:dyDescent="0.35">
      <c r="A12" s="1" t="s">
        <v>55</v>
      </c>
      <c r="B12" s="1">
        <f>COUNTIF('Purchase Register'!S5:S104,"Partially Paid")</f>
        <v>1</v>
      </c>
    </row>
    <row r="13" spans="1:8" x14ac:dyDescent="0.35">
      <c r="A13" s="1" t="s">
        <v>109</v>
      </c>
      <c r="B13" s="1">
        <f>COUNTIF('Purchase Register'!R5:R104,"Yes")</f>
        <v>10</v>
      </c>
    </row>
    <row r="16" spans="1:8" ht="18.5" x14ac:dyDescent="0.35">
      <c r="A16" s="10" t="s">
        <v>20</v>
      </c>
    </row>
    <row r="17" spans="1:8" x14ac:dyDescent="0.35">
      <c r="A17" s="8" t="s">
        <v>110</v>
      </c>
      <c r="B17" s="8" t="s">
        <v>111</v>
      </c>
    </row>
    <row r="18" spans="1:8" x14ac:dyDescent="0.35">
      <c r="A18" s="1" t="s">
        <v>31</v>
      </c>
      <c r="B18" s="1">
        <f>COUNTIF('Purchase Register'!S5:S104,A18)</f>
        <v>5</v>
      </c>
    </row>
    <row r="19" spans="1:8" x14ac:dyDescent="0.35">
      <c r="A19" s="1" t="s">
        <v>55</v>
      </c>
      <c r="B19" s="1">
        <f>COUNTIF('Purchase Register'!S5:S104,A19)</f>
        <v>1</v>
      </c>
    </row>
    <row r="20" spans="1:8" x14ac:dyDescent="0.35">
      <c r="A20" s="1" t="s">
        <v>40</v>
      </c>
      <c r="B20" s="1">
        <f>COUNTIF('Purchase Register'!S5:S104,A20)</f>
        <v>5</v>
      </c>
    </row>
    <row r="27" spans="1:8" ht="18.5" x14ac:dyDescent="0.45">
      <c r="D27" s="12" t="s">
        <v>112</v>
      </c>
    </row>
    <row r="28" spans="1:8" x14ac:dyDescent="0.35">
      <c r="D28" s="17" t="s">
        <v>113</v>
      </c>
      <c r="E28" s="16"/>
      <c r="F28" s="16"/>
      <c r="G28" s="16"/>
      <c r="H28" s="16"/>
    </row>
    <row r="29" spans="1:8" x14ac:dyDescent="0.35">
      <c r="D29" s="17" t="s">
        <v>114</v>
      </c>
      <c r="E29" s="16"/>
      <c r="F29" s="16"/>
      <c r="G29" s="16"/>
      <c r="H29" s="16"/>
    </row>
    <row r="30" spans="1:8" x14ac:dyDescent="0.35">
      <c r="D30" s="17" t="s">
        <v>115</v>
      </c>
      <c r="E30" s="16"/>
      <c r="F30" s="16"/>
      <c r="G30" s="16"/>
      <c r="H30" s="16"/>
    </row>
    <row r="31" spans="1:8" x14ac:dyDescent="0.35">
      <c r="D31" s="17" t="s">
        <v>116</v>
      </c>
      <c r="E31" s="16"/>
      <c r="F31" s="16"/>
      <c r="G31" s="16"/>
      <c r="H31" s="16"/>
    </row>
    <row r="32" spans="1:8" x14ac:dyDescent="0.35">
      <c r="D32" s="17" t="s">
        <v>117</v>
      </c>
      <c r="E32" s="16"/>
      <c r="F32" s="16"/>
      <c r="G32" s="16"/>
      <c r="H32" s="16"/>
    </row>
  </sheetData>
  <mergeCells count="6">
    <mergeCell ref="A1:H1"/>
    <mergeCell ref="D30:H30"/>
    <mergeCell ref="D32:H32"/>
    <mergeCell ref="D28:H28"/>
    <mergeCell ref="D29:H29"/>
    <mergeCell ref="D31:H3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09002-D2A1-4A89-A48D-886658A66051}">
  <dimension ref="A1:A21"/>
  <sheetViews>
    <sheetView topLeftCell="A4" workbookViewId="0">
      <selection activeCell="E9" sqref="E9"/>
    </sheetView>
  </sheetViews>
  <sheetFormatPr defaultRowHeight="14.5" x14ac:dyDescent="0.35"/>
  <sheetData>
    <row r="1" spans="1:1" x14ac:dyDescent="0.35">
      <c r="A1" t="s">
        <v>2</v>
      </c>
    </row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7</v>
      </c>
    </row>
    <row r="7" spans="1:1" x14ac:dyDescent="0.35">
      <c r="A7" t="s">
        <v>8</v>
      </c>
    </row>
    <row r="8" spans="1:1" x14ac:dyDescent="0.35">
      <c r="A8" t="s">
        <v>9</v>
      </c>
    </row>
    <row r="9" spans="1:1" x14ac:dyDescent="0.35">
      <c r="A9" t="s">
        <v>10</v>
      </c>
    </row>
    <row r="10" spans="1:1" x14ac:dyDescent="0.35">
      <c r="A10" t="s">
        <v>11</v>
      </c>
    </row>
    <row r="11" spans="1:1" x14ac:dyDescent="0.35">
      <c r="A11" t="s">
        <v>12</v>
      </c>
    </row>
    <row r="12" spans="1:1" x14ac:dyDescent="0.35">
      <c r="A12" t="s">
        <v>13</v>
      </c>
    </row>
    <row r="13" spans="1:1" x14ac:dyDescent="0.35">
      <c r="A13" t="s">
        <v>14</v>
      </c>
    </row>
    <row r="14" spans="1:1" x14ac:dyDescent="0.35">
      <c r="A14" t="s">
        <v>15</v>
      </c>
    </row>
    <row r="15" spans="1:1" x14ac:dyDescent="0.35">
      <c r="A15" t="s">
        <v>16</v>
      </c>
    </row>
    <row r="16" spans="1:1" x14ac:dyDescent="0.35">
      <c r="A16" t="s">
        <v>17</v>
      </c>
    </row>
    <row r="17" spans="1:1" x14ac:dyDescent="0.35">
      <c r="A17" t="s">
        <v>18</v>
      </c>
    </row>
    <row r="18" spans="1:1" x14ac:dyDescent="0.35">
      <c r="A18" t="s">
        <v>19</v>
      </c>
    </row>
    <row r="19" spans="1:1" x14ac:dyDescent="0.35">
      <c r="A19" t="s">
        <v>20</v>
      </c>
    </row>
    <row r="20" spans="1:1" x14ac:dyDescent="0.35">
      <c r="A20" t="s">
        <v>21</v>
      </c>
    </row>
    <row r="21" spans="1:1" x14ac:dyDescent="0.35">
      <c r="A21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workbookViewId="0"/>
  </sheetViews>
  <sheetFormatPr defaultRowHeight="14.5" x14ac:dyDescent="0.35"/>
  <sheetData>
    <row r="1" spans="1:6" x14ac:dyDescent="0.35">
      <c r="A1" s="13" t="s">
        <v>9</v>
      </c>
      <c r="B1" s="13" t="s">
        <v>118</v>
      </c>
      <c r="C1" s="13" t="s">
        <v>19</v>
      </c>
      <c r="D1" s="13" t="s">
        <v>20</v>
      </c>
      <c r="E1" s="13" t="s">
        <v>10</v>
      </c>
      <c r="F1" s="13" t="s">
        <v>119</v>
      </c>
    </row>
    <row r="2" spans="1:6" x14ac:dyDescent="0.35">
      <c r="A2" t="s">
        <v>27</v>
      </c>
      <c r="B2">
        <v>0</v>
      </c>
      <c r="C2" t="s">
        <v>30</v>
      </c>
      <c r="D2" t="s">
        <v>31</v>
      </c>
      <c r="E2" t="s">
        <v>28</v>
      </c>
      <c r="F2" t="s">
        <v>26</v>
      </c>
    </row>
    <row r="3" spans="1:6" x14ac:dyDescent="0.35">
      <c r="A3" t="s">
        <v>37</v>
      </c>
      <c r="B3">
        <v>5</v>
      </c>
      <c r="C3" t="s">
        <v>87</v>
      </c>
      <c r="D3" t="s">
        <v>55</v>
      </c>
      <c r="E3" t="s">
        <v>46</v>
      </c>
      <c r="F3" t="s">
        <v>36</v>
      </c>
    </row>
    <row r="4" spans="1:6" x14ac:dyDescent="0.35">
      <c r="B4">
        <v>12</v>
      </c>
      <c r="D4" t="s">
        <v>40</v>
      </c>
      <c r="E4" t="s">
        <v>38</v>
      </c>
      <c r="F4" t="s">
        <v>45</v>
      </c>
    </row>
    <row r="5" spans="1:6" x14ac:dyDescent="0.35">
      <c r="B5">
        <v>18</v>
      </c>
      <c r="E5" t="s">
        <v>53</v>
      </c>
      <c r="F5" t="s">
        <v>52</v>
      </c>
    </row>
    <row r="6" spans="1:6" x14ac:dyDescent="0.35">
      <c r="B6">
        <v>28</v>
      </c>
      <c r="E6" t="s">
        <v>73</v>
      </c>
      <c r="F6" t="s">
        <v>60</v>
      </c>
    </row>
    <row r="7" spans="1:6" x14ac:dyDescent="0.35">
      <c r="E7" t="s">
        <v>79</v>
      </c>
      <c r="F7" t="s">
        <v>120</v>
      </c>
    </row>
    <row r="8" spans="1:6" x14ac:dyDescent="0.35">
      <c r="E8" t="s">
        <v>61</v>
      </c>
      <c r="F8" t="s">
        <v>72</v>
      </c>
    </row>
    <row r="9" spans="1:6" x14ac:dyDescent="0.35">
      <c r="E9" t="s">
        <v>85</v>
      </c>
      <c r="F9" t="s">
        <v>92</v>
      </c>
    </row>
    <row r="10" spans="1:6" x14ac:dyDescent="0.35">
      <c r="E10" t="s">
        <v>121</v>
      </c>
      <c r="F10" t="s">
        <v>122</v>
      </c>
    </row>
    <row r="11" spans="1:6" x14ac:dyDescent="0.35">
      <c r="F11" t="s">
        <v>123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Purchase Register</vt:lpstr>
      <vt:lpstr>Dashboard</vt:lpstr>
      <vt:lpstr>Sheet1</vt:lpstr>
      <vt:lpstr>Lists</vt:lpstr>
      <vt:lpstr>'Purchase Register'!Print_Titles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2026-10-05T16:38:00Z</dcterms:created>
  <dcterms:modified xsi:type="dcterms:W3CDTF">2026-10-12T12:58:03Z</dcterms:modified>
</cp:coreProperties>
</file>