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9CA5EB34-1A30-4ADA-B953-9A0880996E82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Yearly Expenses" sheetId="1" r:id="rId1"/>
    <sheet name="Dashboard" sheetId="2" r:id="rId2"/>
    <sheet name="Monthly Summary" sheetId="3" r:id="rId3"/>
  </sheets>
  <definedNames>
    <definedName name="_xlnm._FilterDatabase" localSheetId="0" hidden="1">'Yearly Expenses'!$A$4:$K$1000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3" l="1"/>
  <c r="C14" i="3"/>
  <c r="B14" i="3"/>
  <c r="B3" i="2"/>
  <c r="G15" i="1"/>
  <c r="B18" i="2"/>
  <c r="B17" i="2"/>
  <c r="B16" i="2"/>
  <c r="B15" i="2"/>
  <c r="B14" i="2"/>
  <c r="B12" i="2"/>
  <c r="B11" i="2"/>
  <c r="B10" i="2"/>
  <c r="B9" i="2"/>
  <c r="H5" i="2"/>
  <c r="E5" i="2"/>
  <c r="B5" i="2"/>
  <c r="H3" i="2"/>
  <c r="E3" i="2"/>
  <c r="C14" i="1"/>
  <c r="A14" i="1"/>
  <c r="C13" i="1"/>
  <c r="A13" i="1"/>
  <c r="C12" i="1"/>
  <c r="A12" i="1"/>
  <c r="C11" i="1"/>
  <c r="A11" i="1"/>
  <c r="C10" i="1"/>
  <c r="A10" i="1"/>
  <c r="C9" i="1"/>
  <c r="A9" i="1"/>
  <c r="C8" i="1"/>
  <c r="A8" i="1"/>
  <c r="C7" i="1"/>
  <c r="A7" i="1"/>
  <c r="C6" i="1"/>
  <c r="A6" i="1"/>
  <c r="C5" i="1"/>
  <c r="A5" i="1"/>
  <c r="D13" i="3" l="1"/>
  <c r="B2" i="3"/>
  <c r="C3" i="3"/>
  <c r="D4" i="3"/>
  <c r="B6" i="3"/>
  <c r="C7" i="3"/>
  <c r="D8" i="3"/>
  <c r="B10" i="3"/>
  <c r="C11" i="3"/>
  <c r="D12" i="3"/>
  <c r="C2" i="3"/>
  <c r="D3" i="3"/>
  <c r="B5" i="3"/>
  <c r="C6" i="3"/>
  <c r="D7" i="3"/>
  <c r="B9" i="3"/>
  <c r="C10" i="3"/>
  <c r="D11" i="3"/>
  <c r="B13" i="3"/>
  <c r="D2" i="3"/>
  <c r="B4" i="3"/>
  <c r="C5" i="3"/>
  <c r="D6" i="3"/>
  <c r="B8" i="3"/>
  <c r="C9" i="3"/>
  <c r="D10" i="3"/>
  <c r="B12" i="3"/>
  <c r="C13" i="3"/>
  <c r="B3" i="3"/>
  <c r="C4" i="3"/>
  <c r="D5" i="3"/>
  <c r="B7" i="3"/>
  <c r="C8" i="3"/>
  <c r="D9" i="3"/>
  <c r="B11" i="3"/>
  <c r="C12" i="3"/>
</calcChain>
</file>

<file path=xl/sharedStrings.xml><?xml version="1.0" encoding="utf-8"?>
<sst xmlns="http://schemas.openxmlformats.org/spreadsheetml/2006/main" count="113" uniqueCount="86">
  <si>
    <t>Professional annual expense management and summary workbook</t>
  </si>
  <si>
    <t>S.No.</t>
  </si>
  <si>
    <t>Date</t>
  </si>
  <si>
    <t>Month</t>
  </si>
  <si>
    <t>Expense Category</t>
  </si>
  <si>
    <t>Description</t>
  </si>
  <si>
    <t>Payment Method</t>
  </si>
  <si>
    <t>Amount</t>
  </si>
  <si>
    <t>Status</t>
  </si>
  <si>
    <t>Vendor/Payee</t>
  </si>
  <si>
    <t>Remarks</t>
  </si>
  <si>
    <t>Office Supplies</t>
  </si>
  <si>
    <t>Printer paper and stationery</t>
  </si>
  <si>
    <t>UPI</t>
  </si>
  <si>
    <t>Paid</t>
  </si>
  <si>
    <t>Stationery Store</t>
  </si>
  <si>
    <t>Monthly office supplies</t>
  </si>
  <si>
    <t>Internet</t>
  </si>
  <si>
    <t>Business internet bill</t>
  </si>
  <si>
    <t>Bank Transfer</t>
  </si>
  <si>
    <t>Internet Provider</t>
  </si>
  <si>
    <t>Monthly plan</t>
  </si>
  <si>
    <t>Travel</t>
  </si>
  <si>
    <t>Local client visit</t>
  </si>
  <si>
    <t>Cash</t>
  </si>
  <si>
    <t>Reimbursable</t>
  </si>
  <si>
    <t>Pramod Kumar</t>
  </si>
  <si>
    <t>Client meeting</t>
  </si>
  <si>
    <t>Utilities</t>
  </si>
  <si>
    <t>Electricity bill</t>
  </si>
  <si>
    <t>Electricity Department</t>
  </si>
  <si>
    <t>Office electricity</t>
  </si>
  <si>
    <t>Rent</t>
  </si>
  <si>
    <t>Office rent</t>
  </si>
  <si>
    <t>Property Owner</t>
  </si>
  <si>
    <t>Monthly rent</t>
  </si>
  <si>
    <t>Marketing</t>
  </si>
  <si>
    <t>Online advertising</t>
  </si>
  <si>
    <t>Credit Card</t>
  </si>
  <si>
    <t>Ad Platform</t>
  </si>
  <si>
    <t>Campaign expense</t>
  </si>
  <si>
    <t>Maintenance</t>
  </si>
  <si>
    <t>Computer maintenance</t>
  </si>
  <si>
    <t>Tech Services</t>
  </si>
  <si>
    <t>System servicing</t>
  </si>
  <si>
    <t>Staff Welfare</t>
  </si>
  <si>
    <t>Team refreshments</t>
  </si>
  <si>
    <t>Local Vendor</t>
  </si>
  <si>
    <t>Staff meeting</t>
  </si>
  <si>
    <t>Professional Fees</t>
  </si>
  <si>
    <t>Accounting services</t>
  </si>
  <si>
    <t>Pending</t>
  </si>
  <si>
    <t>Accounting Consultant</t>
  </si>
  <si>
    <t>Quarterly service</t>
  </si>
  <si>
    <t>Miscellaneous</t>
  </si>
  <si>
    <t>Office miscellaneous expense</t>
  </si>
  <si>
    <t>Debit Card</t>
  </si>
  <si>
    <t>General Vendor</t>
  </si>
  <si>
    <t>Other expense</t>
  </si>
  <si>
    <t>YEARLY EXPENSES DASHBOARD</t>
  </si>
  <si>
    <t>Total Expenses</t>
  </si>
  <si>
    <t>Average Expense</t>
  </si>
  <si>
    <t>Expense Entries</t>
  </si>
  <si>
    <t>Paid Amount</t>
  </si>
  <si>
    <t>Pending Amount</t>
  </si>
  <si>
    <t>Category</t>
  </si>
  <si>
    <t>Total Amount</t>
  </si>
  <si>
    <t>MONTH</t>
  </si>
  <si>
    <t>TOTAL EXPENSE</t>
  </si>
  <si>
    <t>PAID</t>
  </si>
  <si>
    <t>PENDING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</si>
  <si>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</si>
  <si>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</si>
  <si>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</si>
  <si>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</si>
  <si>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</si>
  <si>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</si>
  <si>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</si>
  <si>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</si>
  <si>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</si>
  <si>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</si>
  <si>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</si>
  <si>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</si>
  <si>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YEARLY EXPENSES TRACKER EXCEL SHEET</t>
  </si>
  <si>
    <t>Transaction ID</t>
  </si>
  <si>
    <t>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</si>
</sst>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\₹#,##0.00"/>
  </numFmts>
  <fonts count="8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2"/>
      <color rgb="FFFFFFFF"/>
      <name val="Calibri"/>
    </font>
    <font>
      <b/>
      <sz val="11"/>
      <name val="Calibri"/>
    </font>
    <font>
      <b/>
      <sz val="13"/>
      <name val="Calibri"/>
    </font>
    <font>
      <i/>
      <sz val="11"/>
      <color theme="1" tint="0.499984740745262"/>
      <name val="Calibri"/>
      <family val="2"/>
    </font>
    <font>
      <sz val="11"/>
      <color theme="1" tint="0.499984740745262"/>
      <name val="Calibri"/>
      <family val="2"/>
      <scheme val="minor"/>
    </font>
    <font>
      <b/>
      <sz val="12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6" fontId="0" fillId="0" borderId="1" xfId="0" applyNumberFormat="1" applyBorder="1" applyAlignment="1">
      <alignment vertical="center"/>
    </xf>
    <xf numFmtId="165" fontId="0" fillId="0" borderId="0" xfId="0" applyNumberFormat="1"/>
    <xf numFmtId="166" fontId="0" fillId="0" borderId="0" xfId="0" applyNumberFormat="1"/>
    <xf numFmtId="0" fontId="3" fillId="4" borderId="1" xfId="0" applyFont="1" applyFill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0" xfId="0" applyFont="1" applyFill="1"/>
    <xf numFmtId="0" fontId="0" fillId="0" borderId="1" xfId="0" applyBorder="1"/>
    <xf numFmtId="166" fontId="0" fillId="0" borderId="1" xfId="0" applyNumberFormat="1" applyBorder="1"/>
    <xf numFmtId="0" fontId="0" fillId="0" borderId="0" xfId="0"/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applyFill="1"/>
    <xf numFmtId="0" fontId="2" fillId="5" borderId="1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6" borderId="0" xfId="0" applyFont="1" applyFill="1"/>
    <xf numFmtId="166" fontId="0" fillId="7" borderId="0" xfId="0" applyNumberFormat="1" applyFill="1"/>
    <xf numFmtId="0" fontId="7" fillId="5" borderId="1" xfId="0" applyFont="1" applyFill="1" applyBorder="1" applyAlignment="1">
      <alignment horizontal="center"/>
    </xf>
    <xf numFmtId="0" fontId="2" fillId="8" borderId="0" xfId="0" applyFont="1" applyFill="1"/>
    <xf numFmtId="0" fontId="0" fillId="8" borderId="0" xfId="0" applyFill="1"/>
    <xf numFmtId="0" fontId="0" fillId="0" borderId="2" xfId="0" applyBorder="1"/>
    <xf numFmtId="166" fontId="0" fillId="0" borderId="2" xfId="0" applyNumberFormat="1" applyBorder="1"/>
    <xf numFmtId="166" fontId="0" fillId="9" borderId="2" xfId="0" applyNumberFormat="1" applyFill="1" applyBorder="1"/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Expenses by Category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Dashboard!$B$8</c:f>
              <c:strCache>
                <c:ptCount val="1"/>
                <c:pt idx="0">
                  <c:v>Total Amount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Dashboard!$A$9:$A$18</c:f>
              <c:strCache>
                <c:ptCount val="10"/>
                <c:pt idx="0">
                  <c:v>Office Supplies</c:v>
                </c:pt>
                <c:pt idx="1">
                  <c:v>Travel</c:v>
                </c:pt>
                <c:pt idx="2">
                  <c:v>Utilities</c:v>
                </c:pt>
                <c:pt idx="3">
                  <c:v>Rent</c:v>
                </c:pt>
                <c:pt idx="4">
                  <c:v>Internet</c:v>
                </c:pt>
                <c:pt idx="5">
                  <c:v>Maintenance</c:v>
                </c:pt>
                <c:pt idx="6">
                  <c:v>Marketing</c:v>
                </c:pt>
                <c:pt idx="7">
                  <c:v>Staff Welfare</c:v>
                </c:pt>
                <c:pt idx="8">
                  <c:v>Professional Fees</c:v>
                </c:pt>
                <c:pt idx="9">
                  <c:v>Miscellaneous</c:v>
                </c:pt>
              </c:strCache>
            </c:strRef>
          </c:cat>
          <c:val>
            <c:numRef>
              <c:f>Dashboard!$B$9:$B$18</c:f>
              <c:numCache>
                <c:formatCode>\₹#,##0.00</c:formatCode>
                <c:ptCount val="10"/>
                <c:pt idx="0">
                  <c:v>3000</c:v>
                </c:pt>
                <c:pt idx="1">
                  <c:v>1750</c:v>
                </c:pt>
                <c:pt idx="2">
                  <c:v>4320</c:v>
                </c:pt>
                <c:pt idx="3">
                  <c:v>17000</c:v>
                </c:pt>
                <c:pt idx="4">
                  <c:v>1500</c:v>
                </c:pt>
                <c:pt idx="5">
                  <c:v>3200</c:v>
                </c:pt>
                <c:pt idx="6">
                  <c:v>6500</c:v>
                </c:pt>
                <c:pt idx="7">
                  <c:v>2100</c:v>
                </c:pt>
                <c:pt idx="8">
                  <c:v>5000</c:v>
                </c:pt>
                <c:pt idx="9">
                  <c:v>1250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9F-4138-858B-663EE07A58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Category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Amount (₹)</a:t>
                </a:r>
              </a:p>
            </c:rich>
          </c:tx>
          <c:overlay val="1"/>
        </c:title>
        <c:numFmt formatCode="\₹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540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zoomScale="70" zoomScaleNormal="70" workbookViewId="0">
      <pane ySplit="4" topLeftCell="A5" activePane="bottomLeft" state="frozen"/>
      <selection pane="bottomLeft" activeCell="J9" sqref="J9"/>
    </sheetView>
  </sheetViews>
  <sheetFormatPr defaultRowHeight="14.5" x14ac:dyDescent="0.35"/>
  <cols>
    <col min="1" max="1" width="8" customWidth="1"/>
    <col min="2" max="3" width="14" customWidth="1"/>
    <col min="4" max="4" width="20" customWidth="1"/>
    <col min="5" max="5" width="32" customWidth="1"/>
    <col min="6" max="6" width="18" customWidth="1"/>
    <col min="7" max="9" width="15" customWidth="1"/>
    <col min="10" max="10" width="24" customWidth="1"/>
    <col min="11" max="11" width="30" customWidth="1"/>
  </cols>
  <sheetData>
    <row r="1" spans="1:11" s="17" customFormat="1" ht="28" customHeight="1" x14ac:dyDescent="0.35">
      <c r="A1" s="15" t="s">
        <v>83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3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4" spans="1:11" s="17" customFormat="1" ht="15.5" x14ac:dyDescent="0.35">
      <c r="A4" s="18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22" t="s">
        <v>84</v>
      </c>
      <c r="I4" s="18" t="s">
        <v>8</v>
      </c>
      <c r="J4" s="18" t="s">
        <v>9</v>
      </c>
      <c r="K4" s="18" t="s">
        <v>10</v>
      </c>
    </row>
    <row r="5" spans="1:11" x14ac:dyDescent="0.35">
      <c r="A5" s="1">
        <f t="shared" ref="A5:A30" si="0">ROW()-4</f>
        <v>1</v>
      </c>
      <c r="B5" s="2">
        <v>46025</v>
      </c>
      <c r="C5" s="1" t="str">
        <f t="shared" ref="C5:C14" si="1">TEXT(B5,"mmmm")</f>
        <v>January</v>
      </c>
      <c r="D5" s="1" t="s">
        <v>11</v>
      </c>
      <c r="E5" s="3" t="s">
        <v>12</v>
      </c>
      <c r="F5" s="1" t="s">
        <v>19</v>
      </c>
      <c r="G5" s="4">
        <v>3000</v>
      </c>
      <c r="H5" s="4" t="s">
        <v>85</v>
      </c>
      <c r="I5" s="1" t="s">
        <v>14</v>
      </c>
      <c r="J5" s="3" t="s">
        <v>15</v>
      </c>
      <c r="K5" s="3" t="s">
        <v>16</v>
      </c>
    </row>
    <row r="6" spans="1:11" x14ac:dyDescent="0.35">
      <c r="A6" s="1">
        <f t="shared" si="0"/>
        <v>2</v>
      </c>
      <c r="B6" s="2">
        <v>46060</v>
      </c>
      <c r="C6" s="1" t="str">
        <f t="shared" si="1"/>
        <v>February</v>
      </c>
      <c r="D6" s="1" t="s">
        <v>17</v>
      </c>
      <c r="E6" s="3" t="s">
        <v>18</v>
      </c>
      <c r="F6" s="1" t="s">
        <v>13</v>
      </c>
      <c r="G6" s="4">
        <v>1499</v>
      </c>
      <c r="H6" s="4" t="s">
        <v>85</v>
      </c>
      <c r="I6" s="1" t="s">
        <v>14</v>
      </c>
      <c r="J6" s="3" t="s">
        <v>20</v>
      </c>
      <c r="K6" s="3" t="s">
        <v>21</v>
      </c>
    </row>
    <row r="7" spans="1:11" x14ac:dyDescent="0.35">
      <c r="A7" s="1">
        <f t="shared" si="0"/>
        <v>3</v>
      </c>
      <c r="B7" s="2">
        <v>46084</v>
      </c>
      <c r="C7" s="1" t="str">
        <f t="shared" si="1"/>
        <v>March</v>
      </c>
      <c r="D7" s="1" t="s">
        <v>22</v>
      </c>
      <c r="E7" s="3" t="s">
        <v>23</v>
      </c>
      <c r="F7" s="1" t="s">
        <v>24</v>
      </c>
      <c r="G7" s="4">
        <v>1750</v>
      </c>
      <c r="H7" s="4" t="s">
        <v>85</v>
      </c>
      <c r="I7" s="1" t="s">
        <v>25</v>
      </c>
      <c r="J7" s="3" t="s">
        <v>26</v>
      </c>
      <c r="K7" s="3" t="s">
        <v>27</v>
      </c>
    </row>
    <row r="8" spans="1:11" x14ac:dyDescent="0.35">
      <c r="A8" s="1">
        <f t="shared" si="0"/>
        <v>4</v>
      </c>
      <c r="B8" s="2">
        <v>46127</v>
      </c>
      <c r="C8" s="1" t="str">
        <f t="shared" si="1"/>
        <v>April</v>
      </c>
      <c r="D8" s="1" t="s">
        <v>28</v>
      </c>
      <c r="E8" s="3" t="s">
        <v>29</v>
      </c>
      <c r="F8" s="1" t="s">
        <v>13</v>
      </c>
      <c r="G8" s="4">
        <v>4320</v>
      </c>
      <c r="H8" s="4" t="s">
        <v>85</v>
      </c>
      <c r="I8" s="1" t="s">
        <v>14</v>
      </c>
      <c r="J8" s="3" t="s">
        <v>30</v>
      </c>
      <c r="K8" s="3" t="s">
        <v>31</v>
      </c>
    </row>
    <row r="9" spans="1:11" x14ac:dyDescent="0.35">
      <c r="A9" s="1">
        <f t="shared" si="0"/>
        <v>5</v>
      </c>
      <c r="B9" s="2">
        <v>46143</v>
      </c>
      <c r="C9" s="1" t="str">
        <f t="shared" si="1"/>
        <v>May</v>
      </c>
      <c r="D9" s="1" t="s">
        <v>32</v>
      </c>
      <c r="E9" s="3" t="s">
        <v>33</v>
      </c>
      <c r="F9" s="1" t="s">
        <v>19</v>
      </c>
      <c r="G9" s="4">
        <v>17000</v>
      </c>
      <c r="H9" s="4"/>
      <c r="I9" s="1" t="s">
        <v>14</v>
      </c>
      <c r="J9" s="3" t="s">
        <v>34</v>
      </c>
      <c r="K9" s="3" t="s">
        <v>35</v>
      </c>
    </row>
    <row r="10" spans="1:11" x14ac:dyDescent="0.35">
      <c r="A10" s="1">
        <f t="shared" si="0"/>
        <v>6</v>
      </c>
      <c r="B10" s="2">
        <v>46187</v>
      </c>
      <c r="C10" s="1" t="str">
        <f t="shared" si="1"/>
        <v>June</v>
      </c>
      <c r="D10" s="1" t="s">
        <v>36</v>
      </c>
      <c r="E10" s="3" t="s">
        <v>37</v>
      </c>
      <c r="F10" s="1" t="s">
        <v>38</v>
      </c>
      <c r="G10" s="4">
        <v>6500</v>
      </c>
      <c r="H10" s="4"/>
      <c r="I10" s="1" t="s">
        <v>14</v>
      </c>
      <c r="J10" s="3" t="s">
        <v>39</v>
      </c>
      <c r="K10" s="3" t="s">
        <v>40</v>
      </c>
    </row>
    <row r="11" spans="1:11" x14ac:dyDescent="0.35">
      <c r="A11" s="1">
        <f t="shared" si="0"/>
        <v>7</v>
      </c>
      <c r="B11" s="2">
        <v>46209</v>
      </c>
      <c r="C11" s="1" t="str">
        <f t="shared" si="1"/>
        <v>July</v>
      </c>
      <c r="D11" s="1" t="s">
        <v>41</v>
      </c>
      <c r="E11" s="3" t="s">
        <v>42</v>
      </c>
      <c r="F11" s="1" t="s">
        <v>13</v>
      </c>
      <c r="G11" s="4">
        <v>3200</v>
      </c>
      <c r="H11" s="4" t="s">
        <v>85</v>
      </c>
      <c r="I11" s="1" t="s">
        <v>14</v>
      </c>
      <c r="J11" s="3" t="s">
        <v>43</v>
      </c>
      <c r="K11" s="3" t="s">
        <v>44</v>
      </c>
    </row>
    <row r="12" spans="1:11" x14ac:dyDescent="0.35">
      <c r="A12" s="1">
        <f t="shared" si="0"/>
        <v>8</v>
      </c>
      <c r="B12" s="2">
        <v>46246</v>
      </c>
      <c r="C12" s="1" t="str">
        <f t="shared" si="1"/>
        <v>August</v>
      </c>
      <c r="D12" s="1" t="s">
        <v>45</v>
      </c>
      <c r="E12" s="3" t="s">
        <v>46</v>
      </c>
      <c r="F12" s="1" t="s">
        <v>24</v>
      </c>
      <c r="G12" s="4">
        <v>2100</v>
      </c>
      <c r="H12" s="4"/>
      <c r="I12" s="1" t="s">
        <v>14</v>
      </c>
      <c r="J12" s="3" t="s">
        <v>47</v>
      </c>
      <c r="K12" s="3" t="s">
        <v>48</v>
      </c>
    </row>
    <row r="13" spans="1:11" x14ac:dyDescent="0.35">
      <c r="A13" s="1">
        <f t="shared" si="0"/>
        <v>9</v>
      </c>
      <c r="B13" s="2">
        <v>46269</v>
      </c>
      <c r="C13" s="1" t="str">
        <f t="shared" si="1"/>
        <v>September</v>
      </c>
      <c r="D13" s="1" t="s">
        <v>49</v>
      </c>
      <c r="E13" s="3" t="s">
        <v>50</v>
      </c>
      <c r="F13" s="1" t="s">
        <v>19</v>
      </c>
      <c r="G13" s="4">
        <v>5000</v>
      </c>
      <c r="H13" s="4"/>
      <c r="I13" s="1" t="s">
        <v>51</v>
      </c>
      <c r="J13" s="3" t="s">
        <v>52</v>
      </c>
      <c r="K13" s="3" t="s">
        <v>53</v>
      </c>
    </row>
    <row r="14" spans="1:11" x14ac:dyDescent="0.35">
      <c r="A14" s="1">
        <f t="shared" si="0"/>
        <v>10</v>
      </c>
      <c r="B14" s="2">
        <v>46297</v>
      </c>
      <c r="C14" s="1" t="str">
        <f t="shared" si="1"/>
        <v>October</v>
      </c>
      <c r="D14" s="1" t="s">
        <v>54</v>
      </c>
      <c r="E14" s="3" t="s">
        <v>55</v>
      </c>
      <c r="F14" s="1" t="s">
        <v>56</v>
      </c>
      <c r="G14" s="4">
        <v>1250</v>
      </c>
      <c r="H14" s="4"/>
      <c r="I14" s="1" t="s">
        <v>14</v>
      </c>
      <c r="J14" s="3" t="s">
        <v>57</v>
      </c>
      <c r="K14" s="3" t="s">
        <v>58</v>
      </c>
    </row>
    <row r="15" spans="1:11" x14ac:dyDescent="0.35">
      <c r="B15" s="5"/>
      <c r="G15" s="21">
        <f>SUM(G5:G14)</f>
        <v>45619</v>
      </c>
      <c r="H15" s="21"/>
    </row>
    <row r="16" spans="1:11" x14ac:dyDescent="0.35">
      <c r="B16" s="5"/>
      <c r="G16" s="6"/>
      <c r="H16" s="6"/>
    </row>
    <row r="17" spans="2:8" x14ac:dyDescent="0.35">
      <c r="B17" s="5"/>
      <c r="G17" s="6"/>
      <c r="H17" s="6"/>
    </row>
    <row r="18" spans="2:8" x14ac:dyDescent="0.35">
      <c r="B18" s="5"/>
      <c r="G18" s="6"/>
      <c r="H18" s="6"/>
    </row>
    <row r="19" spans="2:8" x14ac:dyDescent="0.35">
      <c r="B19" s="5"/>
      <c r="G19" s="6"/>
      <c r="H19" s="6"/>
    </row>
    <row r="20" spans="2:8" x14ac:dyDescent="0.35">
      <c r="B20" s="5"/>
      <c r="G20" s="6"/>
      <c r="H20" s="6"/>
    </row>
    <row r="21" spans="2:8" x14ac:dyDescent="0.35">
      <c r="B21" s="5"/>
      <c r="G21" s="6"/>
      <c r="H21" s="6"/>
    </row>
    <row r="22" spans="2:8" x14ac:dyDescent="0.35">
      <c r="B22" s="5"/>
      <c r="G22" s="6"/>
      <c r="H22" s="6"/>
    </row>
    <row r="23" spans="2:8" x14ac:dyDescent="0.35">
      <c r="B23" s="5"/>
      <c r="G23" s="6"/>
      <c r="H23" s="6"/>
    </row>
    <row r="24" spans="2:8" x14ac:dyDescent="0.35">
      <c r="B24" s="5"/>
      <c r="G24" s="6"/>
      <c r="H24" s="6"/>
    </row>
    <row r="25" spans="2:8" x14ac:dyDescent="0.35">
      <c r="B25" s="5"/>
      <c r="G25" s="6"/>
      <c r="H25" s="6"/>
    </row>
    <row r="26" spans="2:8" x14ac:dyDescent="0.35">
      <c r="B26" s="5"/>
      <c r="G26" s="6"/>
      <c r="H26" s="6"/>
    </row>
    <row r="27" spans="2:8" x14ac:dyDescent="0.35">
      <c r="B27" s="5"/>
      <c r="G27" s="6"/>
      <c r="H27" s="6"/>
    </row>
    <row r="28" spans="2:8" x14ac:dyDescent="0.35">
      <c r="B28" s="5"/>
      <c r="G28" s="6"/>
      <c r="H28" s="6"/>
    </row>
    <row r="29" spans="2:8" x14ac:dyDescent="0.35">
      <c r="B29" s="5"/>
      <c r="G29" s="6"/>
      <c r="H29" s="6"/>
    </row>
    <row r="30" spans="2:8" x14ac:dyDescent="0.35">
      <c r="B30" s="5"/>
      <c r="G30" s="6"/>
      <c r="H30" s="6"/>
    </row>
  </sheetData>
  <autoFilter ref="A4:K1000" xr:uid="{00000000-0009-0000-0000-000000000000}"/>
  <mergeCells count="2">
    <mergeCell ref="A1:K1"/>
    <mergeCell ref="A2:K2"/>
  </mergeCells>
  <conditionalFormatting sqref="I5:I1000">
    <cfRule type="cellIs" dxfId="1" priority="1" operator="equal">
      <formula>"Pending"</formula>
    </cfRule>
    <cfRule type="cellIs" dxfId="0" priority="2" operator="equal">
      <formula>"Paid"</formula>
    </cfRule>
  </conditionalFormatting>
  <dataValidations count="3">
    <dataValidation type="list" allowBlank="1" sqref="D5:D1000" xr:uid="{00000000-0002-0000-0000-000000000000}">
      <formula1>"Office Supplies,Travel,Utilities,Rent,Internet,Maintenance,Marketing,Staff Welfare,Professional Fees,Miscellaneous"</formula1>
    </dataValidation>
    <dataValidation type="list" allowBlank="1" sqref="F5:F1000" xr:uid="{00000000-0002-0000-0000-000001000000}">
      <formula1>"Cash,UPI,Bank Transfer,Credit Card,Debit Card,Cheque"</formula1>
    </dataValidation>
    <dataValidation type="list" allowBlank="1" sqref="I5:I1000" xr:uid="{00000000-0002-0000-0000-000002000000}">
      <formula1>"Paid,Pending,Reimbursable"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pane ySplit="7" topLeftCell="A8" activePane="bottomLeft" state="frozen"/>
      <selection pane="bottomLeft" sqref="A1:H1"/>
    </sheetView>
  </sheetViews>
  <sheetFormatPr defaultRowHeight="14.5" x14ac:dyDescent="0.35"/>
  <cols>
    <col min="1" max="1" width="20" customWidth="1"/>
    <col min="2" max="8" width="18" customWidth="1"/>
  </cols>
  <sheetData>
    <row r="1" spans="1:8" ht="28" customHeight="1" x14ac:dyDescent="0.5">
      <c r="A1" s="14" t="s">
        <v>59</v>
      </c>
      <c r="B1" s="13"/>
      <c r="C1" s="13"/>
      <c r="D1" s="13"/>
      <c r="E1" s="13"/>
      <c r="F1" s="13"/>
      <c r="G1" s="13"/>
      <c r="H1" s="13"/>
    </row>
    <row r="3" spans="1:8" ht="17" x14ac:dyDescent="0.4">
      <c r="A3" s="7" t="s">
        <v>60</v>
      </c>
      <c r="B3" s="8">
        <f>SUM('Yearly Expenses'!G5:G1000)</f>
        <v>91238</v>
      </c>
      <c r="D3" s="7" t="s">
        <v>61</v>
      </c>
      <c r="E3" s="8">
        <f>IFERROR(AVERAGE('Yearly Expenses'!G5:G1000),0)</f>
        <v>8294.363636363636</v>
      </c>
      <c r="G3" s="7" t="s">
        <v>62</v>
      </c>
      <c r="H3" s="9">
        <f>COUNTA('Yearly Expenses'!B5:B1000)</f>
        <v>10</v>
      </c>
    </row>
    <row r="5" spans="1:8" ht="17" x14ac:dyDescent="0.4">
      <c r="A5" s="7" t="s">
        <v>63</v>
      </c>
      <c r="B5" s="8">
        <f>SUMIF('Yearly Expenses'!I5:I1000,"Paid",'Yearly Expenses'!G5:G1000)</f>
        <v>38869</v>
      </c>
      <c r="D5" s="7" t="s">
        <v>64</v>
      </c>
      <c r="E5" s="8">
        <f>SUMIF('Yearly Expenses'!I5:I1000,"Pending",'Yearly Expenses'!G5:G1000)</f>
        <v>5000</v>
      </c>
      <c r="G5" s="7" t="s">
        <v>25</v>
      </c>
      <c r="H5" s="8">
        <f>SUMIF('Yearly Expenses'!I5:I1000,"Reimbursable",'Yearly Expenses'!G5:G1000)</f>
        <v>1750</v>
      </c>
    </row>
    <row r="8" spans="1:8" ht="15.5" x14ac:dyDescent="0.35">
      <c r="A8" s="10" t="s">
        <v>65</v>
      </c>
      <c r="B8" s="10" t="s">
        <v>66</v>
      </c>
    </row>
    <row r="9" spans="1:8" x14ac:dyDescent="0.35">
      <c r="A9" s="11" t="s">
        <v>11</v>
      </c>
      <c r="B9" s="12">
        <f>SUMIF('Yearly Expenses'!D5:D1000,A9,'Yearly Expenses'!G5:G1000)</f>
        <v>3000</v>
      </c>
    </row>
    <row r="10" spans="1:8" x14ac:dyDescent="0.35">
      <c r="A10" s="11" t="s">
        <v>22</v>
      </c>
      <c r="B10" s="12">
        <f>SUMIF('Yearly Expenses'!D5:D1000,A10,'Yearly Expenses'!G5:G1000)</f>
        <v>1750</v>
      </c>
    </row>
    <row r="11" spans="1:8" x14ac:dyDescent="0.35">
      <c r="A11" s="11" t="s">
        <v>28</v>
      </c>
      <c r="B11" s="12">
        <f>SUMIF('Yearly Expenses'!D5:D1000,A11,'Yearly Expenses'!G5:G1000)</f>
        <v>4320</v>
      </c>
    </row>
    <row r="12" spans="1:8" x14ac:dyDescent="0.35">
      <c r="A12" s="11" t="s">
        <v>32</v>
      </c>
      <c r="B12" s="12">
        <f>SUMIF('Yearly Expenses'!D5:D1000,A12,'Yearly Expenses'!G5:G1000)</f>
        <v>17000</v>
      </c>
    </row>
    <row r="13" spans="1:8" x14ac:dyDescent="0.35">
      <c r="A13" s="11" t="s">
        <v>17</v>
      </c>
      <c r="B13" s="12">
        <v>1500</v>
      </c>
    </row>
    <row r="14" spans="1:8" x14ac:dyDescent="0.35">
      <c r="A14" s="11" t="s">
        <v>41</v>
      </c>
      <c r="B14" s="12">
        <f>SUMIF('Yearly Expenses'!D5:D1000,A14,'Yearly Expenses'!G5:G1000)</f>
        <v>3200</v>
      </c>
    </row>
    <row r="15" spans="1:8" x14ac:dyDescent="0.35">
      <c r="A15" s="11" t="s">
        <v>36</v>
      </c>
      <c r="B15" s="12">
        <f>SUMIF('Yearly Expenses'!D5:D1000,A15,'Yearly Expenses'!G5:G1000)</f>
        <v>6500</v>
      </c>
    </row>
    <row r="16" spans="1:8" x14ac:dyDescent="0.35">
      <c r="A16" s="11" t="s">
        <v>45</v>
      </c>
      <c r="B16" s="12">
        <f>SUMIF('Yearly Expenses'!D5:D1000,A16,'Yearly Expenses'!G5:G1000)</f>
        <v>2100</v>
      </c>
    </row>
    <row r="17" spans="1:2" x14ac:dyDescent="0.35">
      <c r="A17" s="11" t="s">
        <v>49</v>
      </c>
      <c r="B17" s="12">
        <f>SUMIF('Yearly Expenses'!D5:D1000,A17,'Yearly Expenses'!G5:G1000)</f>
        <v>5000</v>
      </c>
    </row>
    <row r="18" spans="1:2" x14ac:dyDescent="0.35">
      <c r="A18" s="11" t="s">
        <v>54</v>
      </c>
      <c r="B18" s="12">
        <f>SUMIF('Yearly Expenses'!D5:D1000,A18,'Yearly Expenses'!G5:G1000)</f>
        <v>1250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tabSelected="1" workbookViewId="0">
      <pane ySplit="1" topLeftCell="A2" activePane="bottomLeft" state="frozen"/>
      <selection pane="bottomLeft" activeCell="F12" sqref="F12"/>
    </sheetView>
  </sheetViews>
  <sheetFormatPr defaultRowHeight="14.5" x14ac:dyDescent="0.35"/>
  <cols>
    <col min="1" max="1" width="16" customWidth="1"/>
    <col min="2" max="4" width="20" customWidth="1"/>
  </cols>
  <sheetData>
    <row r="1" spans="1:4" s="24" customFormat="1" ht="15.5" x14ac:dyDescent="0.35">
      <c r="A1" s="23" t="s">
        <v>67</v>
      </c>
      <c r="B1" s="23" t="s">
        <v>68</v>
      </c>
      <c r="C1" s="23" t="s">
        <v>69</v>
      </c>
      <c r="D1" s="23" t="s">
        <v>70</v>
      </c>
    </row>
    <row r="2" spans="1:4" x14ac:dyDescent="0.35">
      <c r="A2" s="25" t="s">
        <v>71</v>
      </c>
      <c r="B2" s="26">
        <f>SUMIF('Yearly Expenses'!C5:C1000,A2,'Yearly Expenses'!G5:G1000)</f>
        <v>3000</v>
      </c>
      <c r="C2" s="26">
        <f>SUMIFS('Yearly Expenses'!G5:G1000,'Yearly Expenses'!C5:C1000,A2,'Yearly Expenses'!I5:I1000,"Paid")</f>
        <v>3000</v>
      </c>
      <c r="D2" s="26">
        <f>SUMIFS('Yearly Expenses'!G5:G1000,'Yearly Expenses'!C5:C1000,A2,'Yearly Expenses'!I5:I1000,"Pending")</f>
        <v>0</v>
      </c>
    </row>
    <row r="3" spans="1:4" x14ac:dyDescent="0.35">
      <c r="A3" s="25" t="s">
        <v>72</v>
      </c>
      <c r="B3" s="26">
        <f>SUMIF('Yearly Expenses'!C5:C1000,A3,'Yearly Expenses'!G5:G1000)</f>
        <v>1499</v>
      </c>
      <c r="C3" s="26">
        <f>SUMIFS('Yearly Expenses'!G5:G1000,'Yearly Expenses'!C5:C1000,A3,'Yearly Expenses'!I5:I1000,"Paid")</f>
        <v>1499</v>
      </c>
      <c r="D3" s="26">
        <f>SUMIFS('Yearly Expenses'!G5:G1000,'Yearly Expenses'!C5:C1000,A3,'Yearly Expenses'!I5:I1000,"Pending")</f>
        <v>0</v>
      </c>
    </row>
    <row r="4" spans="1:4" x14ac:dyDescent="0.35">
      <c r="A4" s="25" t="s">
        <v>73</v>
      </c>
      <c r="B4" s="26">
        <f>SUMIF('Yearly Expenses'!C5:C1000,A4,'Yearly Expenses'!G5:G1000)</f>
        <v>1750</v>
      </c>
      <c r="C4" s="26">
        <f>SUMIFS('Yearly Expenses'!G5:G1000,'Yearly Expenses'!C5:C1000,A4,'Yearly Expenses'!I5:I1000,"Paid")</f>
        <v>0</v>
      </c>
      <c r="D4" s="26">
        <f>SUMIFS('Yearly Expenses'!G5:G1000,'Yearly Expenses'!C5:C1000,A4,'Yearly Expenses'!I5:I1000,"Pending")</f>
        <v>0</v>
      </c>
    </row>
    <row r="5" spans="1:4" x14ac:dyDescent="0.35">
      <c r="A5" s="25" t="s">
        <v>74</v>
      </c>
      <c r="B5" s="26">
        <f>SUMIF('Yearly Expenses'!C5:C1000,A5,'Yearly Expenses'!G5:G1000)</f>
        <v>4320</v>
      </c>
      <c r="C5" s="26">
        <f>SUMIFS('Yearly Expenses'!G5:G1000,'Yearly Expenses'!C5:C1000,A5,'Yearly Expenses'!I5:I1000,"Paid")</f>
        <v>4320</v>
      </c>
      <c r="D5" s="26">
        <f>SUMIFS('Yearly Expenses'!G5:G1000,'Yearly Expenses'!C5:C1000,A5,'Yearly Expenses'!I5:I1000,"Pending")</f>
        <v>0</v>
      </c>
    </row>
    <row r="6" spans="1:4" x14ac:dyDescent="0.35">
      <c r="A6" s="25" t="s">
        <v>75</v>
      </c>
      <c r="B6" s="26">
        <f>SUMIF('Yearly Expenses'!C5:C1000,A6,'Yearly Expenses'!G5:G1000)</f>
        <v>17000</v>
      </c>
      <c r="C6" s="26">
        <f>SUMIFS('Yearly Expenses'!G5:G1000,'Yearly Expenses'!C5:C1000,A6,'Yearly Expenses'!I5:I1000,"Paid")</f>
        <v>17000</v>
      </c>
      <c r="D6" s="26">
        <f>SUMIFS('Yearly Expenses'!G5:G1000,'Yearly Expenses'!C5:C1000,A6,'Yearly Expenses'!I5:I1000,"Pending")</f>
        <v>0</v>
      </c>
    </row>
    <row r="7" spans="1:4" x14ac:dyDescent="0.35">
      <c r="A7" s="25" t="s">
        <v>76</v>
      </c>
      <c r="B7" s="26">
        <f>SUMIF('Yearly Expenses'!C5:C1000,A7,'Yearly Expenses'!G5:G1000)</f>
        <v>6500</v>
      </c>
      <c r="C7" s="26">
        <f>SUMIFS('Yearly Expenses'!G5:G1000,'Yearly Expenses'!C5:C1000,A7,'Yearly Expenses'!I5:I1000,"Paid")</f>
        <v>6500</v>
      </c>
      <c r="D7" s="26">
        <f>SUMIFS('Yearly Expenses'!G5:G1000,'Yearly Expenses'!C5:C1000,A7,'Yearly Expenses'!I5:I1000,"Pending")</f>
        <v>0</v>
      </c>
    </row>
    <row r="8" spans="1:4" x14ac:dyDescent="0.35">
      <c r="A8" s="25" t="s">
        <v>77</v>
      </c>
      <c r="B8" s="26">
        <f>SUMIF('Yearly Expenses'!C5:C1000,A8,'Yearly Expenses'!G5:G1000)</f>
        <v>3200</v>
      </c>
      <c r="C8" s="26">
        <f>SUMIFS('Yearly Expenses'!G5:G1000,'Yearly Expenses'!C5:C1000,A8,'Yearly Expenses'!I5:I1000,"Paid")</f>
        <v>3200</v>
      </c>
      <c r="D8" s="26">
        <f>SUMIFS('Yearly Expenses'!G5:G1000,'Yearly Expenses'!C5:C1000,A8,'Yearly Expenses'!I5:I1000,"Pending")</f>
        <v>0</v>
      </c>
    </row>
    <row r="9" spans="1:4" x14ac:dyDescent="0.35">
      <c r="A9" s="25" t="s">
        <v>78</v>
      </c>
      <c r="B9" s="26">
        <f>SUMIF('Yearly Expenses'!C5:C1000,A9,'Yearly Expenses'!G5:G1000)</f>
        <v>2100</v>
      </c>
      <c r="C9" s="26">
        <f>SUMIFS('Yearly Expenses'!G5:G1000,'Yearly Expenses'!C5:C1000,A9,'Yearly Expenses'!I5:I1000,"Paid")</f>
        <v>2100</v>
      </c>
      <c r="D9" s="26">
        <f>SUMIFS('Yearly Expenses'!G5:G1000,'Yearly Expenses'!C5:C1000,A9,'Yearly Expenses'!I5:I1000,"Pending")</f>
        <v>0</v>
      </c>
    </row>
    <row r="10" spans="1:4" x14ac:dyDescent="0.35">
      <c r="A10" s="25" t="s">
        <v>79</v>
      </c>
      <c r="B10" s="26">
        <f>SUMIF('Yearly Expenses'!C5:C1000,A10,'Yearly Expenses'!G5:G1000)</f>
        <v>5000</v>
      </c>
      <c r="C10" s="26">
        <f>SUMIFS('Yearly Expenses'!G5:G1000,'Yearly Expenses'!C5:C1000,A10,'Yearly Expenses'!I5:I1000,"Paid")</f>
        <v>0</v>
      </c>
      <c r="D10" s="26">
        <f>SUMIFS('Yearly Expenses'!G5:G1000,'Yearly Expenses'!C5:C1000,A10,'Yearly Expenses'!I5:I1000,"Pending")</f>
        <v>5000</v>
      </c>
    </row>
    <row r="11" spans="1:4" x14ac:dyDescent="0.35">
      <c r="A11" s="25" t="s">
        <v>80</v>
      </c>
      <c r="B11" s="26">
        <f>SUMIF('Yearly Expenses'!C5:C1000,A11,'Yearly Expenses'!G5:G1000)</f>
        <v>1250</v>
      </c>
      <c r="C11" s="26">
        <f>SUMIFS('Yearly Expenses'!G5:G1000,'Yearly Expenses'!C5:C1000,A11,'Yearly Expenses'!I5:I1000,"Paid")</f>
        <v>1250</v>
      </c>
      <c r="D11" s="26">
        <f>SUMIFS('Yearly Expenses'!G5:G1000,'Yearly Expenses'!C5:C1000,A11,'Yearly Expenses'!I5:I1000,"Pending")</f>
        <v>0</v>
      </c>
    </row>
    <row r="12" spans="1:4" x14ac:dyDescent="0.35">
      <c r="A12" s="25" t="s">
        <v>81</v>
      </c>
      <c r="B12" s="26">
        <f>SUMIF('Yearly Expenses'!C5:C1000,A12,'Yearly Expenses'!G5:G1000)</f>
        <v>0</v>
      </c>
      <c r="C12" s="26">
        <f>SUMIFS('Yearly Expenses'!G5:G1000,'Yearly Expenses'!C5:C1000,A12,'Yearly Expenses'!I5:I1000,"Paid")</f>
        <v>0</v>
      </c>
      <c r="D12" s="26">
        <f>SUMIFS('Yearly Expenses'!G5:G1000,'Yearly Expenses'!C5:C1000,A12,'Yearly Expenses'!I5:I1000,"Pending")</f>
        <v>0</v>
      </c>
    </row>
    <row r="13" spans="1:4" x14ac:dyDescent="0.35">
      <c r="A13" s="25" t="s">
        <v>82</v>
      </c>
      <c r="B13" s="26">
        <f>SUMIF('Yearly Expenses'!C5:C1000,A13,'Yearly Expenses'!G5:G1000)</f>
        <v>0</v>
      </c>
      <c r="C13" s="26">
        <f>SUMIFS('Yearly Expenses'!G5:G1000,'Yearly Expenses'!C5:C1000,A13,'Yearly Expenses'!I5:I1000,"Paid")</f>
        <v>0</v>
      </c>
      <c r="D13" s="26">
        <f>SUMIFS('Yearly Expenses'!G5:G1000,'Yearly Expenses'!C5:C1000,A13,'Yearly Expenses'!I5:I1000,"Pending")</f>
        <v>0</v>
      </c>
    </row>
    <row r="14" spans="1:4" x14ac:dyDescent="0.35">
      <c r="A14" s="25"/>
      <c r="B14" s="27">
        <f>SUM(B2:B13)</f>
        <v>45619</v>
      </c>
      <c r="C14" s="27">
        <f>SUM(C2:C13)</f>
        <v>38869</v>
      </c>
      <c r="D14" s="27">
        <f>SUM(D2:D13)</f>
        <v>5000</v>
      </c>
    </row>
    <row r="15" spans="1:4" x14ac:dyDescent="0.35">
      <c r="A15" s="25"/>
      <c r="B15" s="25"/>
      <c r="C15" s="25"/>
      <c r="D15" s="2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Yearly Expenses</vt:lpstr>
      <vt:lpstr>Dashboard</vt:lpstr>
      <vt:lpstr>Monthly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Yearly Expenses Excel Sheet</dc:title>
  <dc:subject>Professional yearly expense tracker</dc:subject>
  <dc:creator>pramod</dc:creator>
  <cp:lastModifiedBy>pm</cp:lastModifiedBy>
  <dcterms:created xsi:type="dcterms:W3CDTF">2026-09-11T06:16:25Z</dcterms:created>
  <dcterms:modified xsi:type="dcterms:W3CDTF">2026-09-11T06:24:37Z</dcterms:modified>
</cp:coreProperties>
</file>