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43C076B2-9C39-4F99-9A2F-2E211696FA44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Budget Tracker" sheetId="1" r:id="rId1"/>
    <sheet name="Dashboard" sheetId="2" r:id="rId2"/>
    <sheet name="Lists" sheetId="3" state="hidden" r:id="rId3"/>
  </sheets>
  <definedNames>
    <definedName name="_xlnm._FilterDatabase" localSheetId="0" hidden="1">'Budget Tracker'!$A$4:$K$54</definedName>
    <definedName name="_xlnm.Print_Titles" localSheetId="0">'Budget Tracker'!$1:$4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" i="2" l="1"/>
  <c r="B27" i="2"/>
  <c r="B29" i="2" s="1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G7" i="2"/>
  <c r="E7" i="2"/>
  <c r="C7" i="2"/>
  <c r="A7" i="2"/>
  <c r="B60" i="1"/>
  <c r="B61" i="1" s="1"/>
  <c r="B59" i="1"/>
  <c r="B58" i="1"/>
  <c r="B57" i="1"/>
  <c r="J54" i="1"/>
  <c r="A54" i="1"/>
  <c r="J53" i="1"/>
  <c r="A53" i="1"/>
  <c r="J52" i="1"/>
  <c r="A52" i="1"/>
  <c r="J51" i="1"/>
  <c r="A51" i="1"/>
  <c r="J50" i="1"/>
  <c r="A50" i="1"/>
  <c r="J49" i="1"/>
  <c r="A49" i="1"/>
  <c r="J48" i="1"/>
  <c r="A48" i="1"/>
  <c r="J47" i="1"/>
  <c r="A47" i="1"/>
  <c r="J46" i="1"/>
  <c r="A46" i="1"/>
  <c r="J45" i="1"/>
  <c r="A45" i="1"/>
  <c r="J44" i="1"/>
  <c r="A44" i="1"/>
  <c r="J43" i="1"/>
  <c r="A43" i="1"/>
  <c r="J42" i="1"/>
  <c r="A42" i="1"/>
  <c r="J41" i="1"/>
  <c r="A41" i="1"/>
  <c r="J40" i="1"/>
  <c r="A40" i="1"/>
  <c r="J39" i="1"/>
  <c r="A39" i="1"/>
  <c r="J38" i="1"/>
  <c r="A38" i="1"/>
  <c r="J37" i="1"/>
  <c r="A37" i="1"/>
  <c r="J36" i="1"/>
  <c r="A36" i="1"/>
  <c r="J35" i="1"/>
  <c r="A35" i="1"/>
  <c r="J34" i="1"/>
  <c r="A34" i="1"/>
  <c r="J33" i="1"/>
  <c r="A33" i="1"/>
  <c r="J32" i="1"/>
  <c r="A32" i="1"/>
  <c r="J31" i="1"/>
  <c r="A31" i="1"/>
  <c r="J30" i="1"/>
  <c r="A30" i="1"/>
  <c r="J29" i="1"/>
  <c r="A29" i="1"/>
  <c r="J28" i="1"/>
  <c r="A28" i="1"/>
  <c r="J27" i="1"/>
  <c r="A27" i="1"/>
  <c r="J26" i="1"/>
  <c r="A26" i="1"/>
  <c r="J25" i="1"/>
  <c r="A25" i="1"/>
  <c r="J24" i="1"/>
  <c r="A24" i="1"/>
  <c r="J23" i="1"/>
  <c r="A23" i="1"/>
  <c r="J22" i="1"/>
  <c r="A22" i="1"/>
  <c r="J21" i="1"/>
  <c r="A21" i="1"/>
  <c r="J20" i="1"/>
  <c r="A20" i="1"/>
  <c r="J19" i="1"/>
  <c r="A19" i="1"/>
  <c r="J18" i="1"/>
  <c r="A18" i="1"/>
  <c r="J17" i="1"/>
  <c r="A17" i="1"/>
  <c r="J16" i="1"/>
  <c r="A16" i="1"/>
  <c r="J15" i="1"/>
  <c r="A15" i="1"/>
  <c r="J14" i="1"/>
  <c r="A14" i="1"/>
  <c r="J13" i="1"/>
  <c r="A13" i="1"/>
  <c r="J12" i="1"/>
  <c r="A12" i="1"/>
  <c r="J11" i="1"/>
  <c r="A11" i="1"/>
  <c r="J10" i="1"/>
  <c r="A10" i="1"/>
  <c r="J9" i="1"/>
  <c r="A9" i="1"/>
  <c r="J8" i="1"/>
  <c r="A8" i="1"/>
  <c r="J7" i="1"/>
  <c r="A7" i="1"/>
  <c r="J6" i="1"/>
  <c r="A6" i="1"/>
  <c r="J5" i="1"/>
  <c r="A5" i="1"/>
  <c r="B30" i="2" l="1"/>
</calcChain>
</file>

<file path=xl/sharedStrings.xml><?xml version="1.0" encoding="utf-8"?>
<sst xmlns="http://schemas.openxmlformats.org/spreadsheetml/2006/main" count="133" uniqueCount="78">
  <si>
    <t>STUDENT BUDGET TRACKER</t>
  </si>
  <si>
    <t>Track student income, expenses, payments, and remaining budget</t>
  </si>
  <si>
    <t>S.No.</t>
  </si>
  <si>
    <t>Date</t>
  </si>
  <si>
    <t>Description</t>
  </si>
  <si>
    <t>Category</t>
  </si>
  <si>
    <t>Type</t>
  </si>
  <si>
    <t>Amount</t>
  </si>
  <si>
    <t>Payment Method</t>
  </si>
  <si>
    <t>Status</t>
  </si>
  <si>
    <t>Budget Amount</t>
  </si>
  <si>
    <t>Variance</t>
  </si>
  <si>
    <t>Notes / Remarks</t>
  </si>
  <si>
    <t>Monthly pocket money</t>
  </si>
  <si>
    <t>Other</t>
  </si>
  <si>
    <t>Income</t>
  </si>
  <si>
    <t>Bank Transfer</t>
  </si>
  <si>
    <t>Paid</t>
  </si>
  <si>
    <t>Monthly allowance</t>
  </si>
  <si>
    <t>College tuition installment</t>
  </si>
  <si>
    <t>Tuition</t>
  </si>
  <si>
    <t>Expense</t>
  </si>
  <si>
    <t>Semester payment</t>
  </si>
  <si>
    <t>Textbooks</t>
  </si>
  <si>
    <t>Books</t>
  </si>
  <si>
    <t>UPI</t>
  </si>
  <si>
    <t>Academic books</t>
  </si>
  <si>
    <t>Hostel rent</t>
  </si>
  <si>
    <t>Rent/Hostel</t>
  </si>
  <si>
    <t>September hostel</t>
  </si>
  <si>
    <t>Bus pass</t>
  </si>
  <si>
    <t>Transport</t>
  </si>
  <si>
    <t>Debit Card</t>
  </si>
  <si>
    <t>Monthly pass</t>
  </si>
  <si>
    <t>Part-time tutoring</t>
  </si>
  <si>
    <t>Weekend tutoring</t>
  </si>
  <si>
    <t>Groceries and snacks</t>
  </si>
  <si>
    <t>Food</t>
  </si>
  <si>
    <t>Weekly groceries</t>
  </si>
  <si>
    <t>Stationery supplies</t>
  </si>
  <si>
    <t>Stationery</t>
  </si>
  <si>
    <t>Cash</t>
  </si>
  <si>
    <t>Notebooks and pens</t>
  </si>
  <si>
    <t>Streaming subscription</t>
  </si>
  <si>
    <t>Subscriptions</t>
  </si>
  <si>
    <t>Monthly subscription</t>
  </si>
  <si>
    <t>New headphones</t>
  </si>
  <si>
    <t>Shopping</t>
  </si>
  <si>
    <t>Credit Card</t>
  </si>
  <si>
    <t>Pending</t>
  </si>
  <si>
    <t>Payment due</t>
  </si>
  <si>
    <t>Total Income</t>
  </si>
  <si>
    <t>Total Expenses</t>
  </si>
  <si>
    <t>Net Balance</t>
  </si>
  <si>
    <t>Total Budgeted Expenses</t>
  </si>
  <si>
    <t>Budget Variance</t>
  </si>
  <si>
    <t>Tip: Enter new transactions in the blank rows above. Formulas and numbering update automatically.</t>
  </si>
  <si>
    <t>STUDENT BUDGET DASHBOARD</t>
  </si>
  <si>
    <t>Financial Summary</t>
  </si>
  <si>
    <t>Pending Amount</t>
  </si>
  <si>
    <t>Expense Category</t>
  </si>
  <si>
    <t>Utilities</t>
  </si>
  <si>
    <t>Mobile/Internet</t>
  </si>
  <si>
    <t>Entertainment</t>
  </si>
  <si>
    <t>Health</t>
  </si>
  <si>
    <t>Key Budget Metrics</t>
  </si>
  <si>
    <t>Budgeted Expenses</t>
  </si>
  <si>
    <t>Actual Expenses</t>
  </si>
  <si>
    <t>Remaining Budget</t>
  </si>
  <si>
    <t>Expense Utilization</t>
  </si>
  <si>
    <t>Pocket Money</t>
  </si>
  <si>
    <t>Scholarship</t>
  </si>
  <si>
    <t>Partially Paid</t>
  </si>
  <si>
    <t>Part-time Job</t>
  </si>
  <si>
    <t>Freelance</t>
  </si>
  <si>
    <t>Gift</t>
  </si>
  <si>
    <t>Wallet</t>
  </si>
  <si>
    <t>Tuition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</si>
</sst>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-mmm\-yyyy"/>
    <numFmt numFmtId="166" formatCode="\₹#,##0.00"/>
    <numFmt numFmtId="167" formatCode="0.0%"/>
  </numFmts>
  <fonts count="9" x14ac:knownFonts="1">
    <font>
      <sz val="11"/>
      <color theme="1"/>
      <name val="Calibri"/>
      <family val="2"/>
      <scheme val="minor"/>
    </font>
    <font>
      <b/>
      <sz val="20"/>
      <color rgb="FFFFFFFF"/>
      <name val="Calibri"/>
    </font>
    <font>
      <b/>
      <sz val="11"/>
      <color rgb="FFFFFFFF"/>
      <name val="Calibri"/>
    </font>
    <font>
      <b/>
      <sz val="11"/>
      <color rgb="FF333333"/>
      <name val="Calibri"/>
    </font>
    <font>
      <i/>
      <sz val="11"/>
      <color rgb="FF666666"/>
      <name val="Calibri"/>
    </font>
    <font>
      <b/>
      <sz val="14"/>
      <color rgb="FF1F4E78"/>
      <name val="Calibri"/>
    </font>
    <font>
      <b/>
      <sz val="15"/>
      <name val="Calibri"/>
    </font>
    <font>
      <b/>
      <sz val="11"/>
      <name val="Calibri"/>
    </font>
    <font>
      <i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4CCCC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166" fontId="0" fillId="0" borderId="1" xfId="0" applyNumberFormat="1" applyBorder="1" applyAlignment="1">
      <alignment vertical="center" wrapText="1"/>
    </xf>
    <xf numFmtId="0" fontId="3" fillId="2" borderId="1" xfId="0" applyFont="1" applyFill="1" applyBorder="1"/>
    <xf numFmtId="166" fontId="0" fillId="3" borderId="1" xfId="0" applyNumberFormat="1" applyFill="1" applyBorder="1"/>
    <xf numFmtId="0" fontId="5" fillId="0" borderId="0" xfId="0" applyFont="1"/>
    <xf numFmtId="0" fontId="3" fillId="4" borderId="0" xfId="0" applyFont="1" applyFill="1"/>
    <xf numFmtId="0" fontId="3" fillId="5" borderId="0" xfId="0" applyFont="1" applyFill="1"/>
    <xf numFmtId="0" fontId="3" fillId="2" borderId="0" xfId="0" applyFont="1" applyFill="1"/>
    <xf numFmtId="0" fontId="3" fillId="6" borderId="0" xfId="0" applyFont="1" applyFill="1"/>
    <xf numFmtId="166" fontId="6" fillId="4" borderId="0" xfId="0" applyNumberFormat="1" applyFont="1" applyFill="1"/>
    <xf numFmtId="166" fontId="6" fillId="5" borderId="0" xfId="0" applyNumberFormat="1" applyFont="1" applyFill="1"/>
    <xf numFmtId="166" fontId="6" fillId="2" borderId="0" xfId="0" applyNumberFormat="1" applyFont="1" applyFill="1"/>
    <xf numFmtId="166" fontId="6" fillId="6" borderId="0" xfId="0" applyNumberFormat="1" applyFont="1" applyFill="1"/>
    <xf numFmtId="166" fontId="0" fillId="0" borderId="0" xfId="0" applyNumberFormat="1"/>
    <xf numFmtId="0" fontId="7" fillId="0" borderId="0" xfId="0" applyFont="1"/>
    <xf numFmtId="167" fontId="0" fillId="0" borderId="0" xfId="0" applyNumberFormat="1"/>
    <xf numFmtId="0" fontId="0" fillId="0" borderId="0" xfId="0"/>
    <xf numFmtId="0" fontId="4" fillId="0" borderId="0" xfId="0" applyFont="1"/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8" fillId="0" borderId="0" xfId="0" applyFont="1" applyAlignment="1">
      <alignment horizontal="center"/>
    </xf>
    <xf numFmtId="0" fontId="0" fillId="0" borderId="0" xfId="0" applyFont="1"/>
    <xf numFmtId="0" fontId="0" fillId="7" borderId="0" xfId="0" applyFill="1" applyAlignment="1">
      <alignment horizontal="center"/>
    </xf>
    <xf numFmtId="0" fontId="0" fillId="0" borderId="2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 wrapText="1"/>
    </xf>
    <xf numFmtId="0" fontId="0" fillId="7" borderId="0" xfId="0" applyFill="1" applyAlignment="1">
      <alignment vertical="center"/>
    </xf>
    <xf numFmtId="0" fontId="2" fillId="7" borderId="0" xfId="0" applyFont="1" applyFill="1"/>
  </cellXfs>
  <cellStyles count="1">
    <cellStyle name="Normal" xfId="0" builtinId="0"/>
  </cellStyles>
  <dxfs count="4"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 by Category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Dashboard!$B$10</c:f>
              <c:strCache>
                <c:ptCount val="1"/>
                <c:pt idx="0">
                  <c:v>Amount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Dashboard!$A$11:$A$23</c:f>
              <c:strCache>
                <c:ptCount val="13"/>
                <c:pt idx="0">
                  <c:v>Tuition</c:v>
                </c:pt>
                <c:pt idx="1">
                  <c:v>Books</c:v>
                </c:pt>
                <c:pt idx="2">
                  <c:v>Stationery</c:v>
                </c:pt>
                <c:pt idx="3">
                  <c:v>Food</c:v>
                </c:pt>
                <c:pt idx="4">
                  <c:v>Transport</c:v>
                </c:pt>
                <c:pt idx="5">
                  <c:v>Rent/Hostel</c:v>
                </c:pt>
                <c:pt idx="6">
                  <c:v>Utilities</c:v>
                </c:pt>
                <c:pt idx="7">
                  <c:v>Mobile/Internet</c:v>
                </c:pt>
                <c:pt idx="8">
                  <c:v>Entertainment</c:v>
                </c:pt>
                <c:pt idx="9">
                  <c:v>Shopping</c:v>
                </c:pt>
                <c:pt idx="10">
                  <c:v>Health</c:v>
                </c:pt>
                <c:pt idx="11">
                  <c:v>Subscriptions</c:v>
                </c:pt>
                <c:pt idx="12">
                  <c:v>Other</c:v>
                </c:pt>
              </c:strCache>
            </c:strRef>
          </c:cat>
          <c:val>
            <c:numRef>
              <c:f>Dashboard!$B$11:$B$23</c:f>
              <c:numCache>
                <c:formatCode>\₹#,##0.00</c:formatCode>
                <c:ptCount val="13"/>
                <c:pt idx="0">
                  <c:v>0</c:v>
                </c:pt>
                <c:pt idx="1">
                  <c:v>1800</c:v>
                </c:pt>
                <c:pt idx="2">
                  <c:v>650</c:v>
                </c:pt>
                <c:pt idx="3">
                  <c:v>1250</c:v>
                </c:pt>
                <c:pt idx="4">
                  <c:v>900</c:v>
                </c:pt>
                <c:pt idx="5">
                  <c:v>3500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1100</c:v>
                </c:pt>
                <c:pt idx="10">
                  <c:v>0</c:v>
                </c:pt>
                <c:pt idx="11">
                  <c:v>299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34-44A3-99A9-E2FB1644615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588818</xdr:colOff>
      <xdr:row>12</xdr:row>
      <xdr:rowOff>92363</xdr:rowOff>
    </xdr:from>
    <xdr:ext cx="468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zoomScale="70" zoomScaleNormal="70" workbookViewId="0">
      <pane ySplit="4" topLeftCell="A5" activePane="bottomLeft" state="frozen"/>
      <selection pane="bottomLeft" activeCell="D7" sqref="D7"/>
    </sheetView>
  </sheetViews>
  <sheetFormatPr defaultRowHeight="14.5" x14ac:dyDescent="0.35"/>
  <cols>
    <col min="1" max="1" width="8" customWidth="1"/>
    <col min="2" max="2" width="14" customWidth="1"/>
    <col min="3" max="3" width="28" customWidth="1"/>
    <col min="4" max="4" width="18" customWidth="1"/>
    <col min="5" max="5" width="12" customWidth="1"/>
    <col min="6" max="6" width="15" customWidth="1"/>
    <col min="7" max="7" width="18" customWidth="1"/>
    <col min="8" max="8" width="17" customWidth="1"/>
    <col min="9" max="9" width="16" customWidth="1"/>
    <col min="10" max="10" width="15" customWidth="1"/>
    <col min="11" max="11" width="28" customWidth="1"/>
  </cols>
  <sheetData>
    <row r="1" spans="1:11" ht="32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3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4" spans="1:11" s="24" customFormat="1" x14ac:dyDescent="0.35">
      <c r="A4" s="24" t="s">
        <v>2</v>
      </c>
      <c r="B4" s="24" t="s">
        <v>3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4" t="s">
        <v>11</v>
      </c>
      <c r="K4" s="24" t="s">
        <v>12</v>
      </c>
    </row>
    <row r="5" spans="1:11" x14ac:dyDescent="0.35">
      <c r="A5" s="25">
        <f t="shared" ref="A5:A14" si="0">ROW()-4</f>
        <v>1</v>
      </c>
      <c r="B5" s="26">
        <v>46266</v>
      </c>
      <c r="C5" s="25" t="s">
        <v>13</v>
      </c>
      <c r="D5" s="25" t="s">
        <v>14</v>
      </c>
      <c r="E5" s="25" t="s">
        <v>15</v>
      </c>
      <c r="F5" s="27">
        <v>12000</v>
      </c>
      <c r="G5" s="25" t="s">
        <v>16</v>
      </c>
      <c r="H5" s="25" t="s">
        <v>17</v>
      </c>
      <c r="I5" s="27">
        <v>13000</v>
      </c>
      <c r="J5" s="27">
        <f t="shared" ref="J5:J14" si="1">IF(E5="Expense",I5-F5,F5-I5)</f>
        <v>-1000</v>
      </c>
      <c r="K5" s="25" t="s">
        <v>18</v>
      </c>
    </row>
    <row r="6" spans="1:11" x14ac:dyDescent="0.35">
      <c r="A6" s="25">
        <f t="shared" si="0"/>
        <v>2</v>
      </c>
      <c r="B6" s="26">
        <v>46267</v>
      </c>
      <c r="C6" s="25" t="s">
        <v>19</v>
      </c>
      <c r="D6" s="25" t="s">
        <v>77</v>
      </c>
      <c r="E6" s="25" t="s">
        <v>21</v>
      </c>
      <c r="F6" s="27">
        <v>4500</v>
      </c>
      <c r="G6" s="25" t="s">
        <v>16</v>
      </c>
      <c r="H6" s="25" t="s">
        <v>17</v>
      </c>
      <c r="I6" s="27">
        <v>7000</v>
      </c>
      <c r="J6" s="27">
        <f t="shared" si="1"/>
        <v>2500</v>
      </c>
      <c r="K6" s="25" t="s">
        <v>22</v>
      </c>
    </row>
    <row r="7" spans="1:11" x14ac:dyDescent="0.35">
      <c r="A7" s="25">
        <f t="shared" si="0"/>
        <v>3</v>
      </c>
      <c r="B7" s="26">
        <v>46268</v>
      </c>
      <c r="C7" s="25" t="s">
        <v>23</v>
      </c>
      <c r="D7" s="25" t="s">
        <v>24</v>
      </c>
      <c r="E7" s="25" t="s">
        <v>21</v>
      </c>
      <c r="F7" s="27">
        <v>1800</v>
      </c>
      <c r="G7" s="25" t="s">
        <v>25</v>
      </c>
      <c r="H7" s="25" t="s">
        <v>17</v>
      </c>
      <c r="I7" s="27">
        <v>1500</v>
      </c>
      <c r="J7" s="27">
        <f t="shared" si="1"/>
        <v>-300</v>
      </c>
      <c r="K7" s="25" t="s">
        <v>26</v>
      </c>
    </row>
    <row r="8" spans="1:11" x14ac:dyDescent="0.35">
      <c r="A8" s="25">
        <f t="shared" si="0"/>
        <v>4</v>
      </c>
      <c r="B8" s="26">
        <v>46270</v>
      </c>
      <c r="C8" s="25" t="s">
        <v>27</v>
      </c>
      <c r="D8" s="25" t="s">
        <v>28</v>
      </c>
      <c r="E8" s="25" t="s">
        <v>21</v>
      </c>
      <c r="F8" s="27">
        <v>3500</v>
      </c>
      <c r="G8" s="25" t="s">
        <v>25</v>
      </c>
      <c r="H8" s="25" t="s">
        <v>17</v>
      </c>
      <c r="I8" s="27">
        <v>3500</v>
      </c>
      <c r="J8" s="27">
        <f t="shared" si="1"/>
        <v>0</v>
      </c>
      <c r="K8" s="25" t="s">
        <v>29</v>
      </c>
    </row>
    <row r="9" spans="1:11" x14ac:dyDescent="0.35">
      <c r="A9" s="25">
        <f t="shared" si="0"/>
        <v>5</v>
      </c>
      <c r="B9" s="26">
        <v>46272</v>
      </c>
      <c r="C9" s="25" t="s">
        <v>30</v>
      </c>
      <c r="D9" s="25" t="s">
        <v>31</v>
      </c>
      <c r="E9" s="25" t="s">
        <v>21</v>
      </c>
      <c r="F9" s="27">
        <v>900</v>
      </c>
      <c r="G9" s="25" t="s">
        <v>32</v>
      </c>
      <c r="H9" s="25" t="s">
        <v>17</v>
      </c>
      <c r="I9" s="27">
        <v>1000</v>
      </c>
      <c r="J9" s="27">
        <f t="shared" si="1"/>
        <v>100</v>
      </c>
      <c r="K9" s="25" t="s">
        <v>33</v>
      </c>
    </row>
    <row r="10" spans="1:11" x14ac:dyDescent="0.35">
      <c r="A10" s="25">
        <f t="shared" si="0"/>
        <v>6</v>
      </c>
      <c r="B10" s="26">
        <v>46274</v>
      </c>
      <c r="C10" s="25" t="s">
        <v>34</v>
      </c>
      <c r="D10" s="25" t="s">
        <v>14</v>
      </c>
      <c r="E10" s="25" t="s">
        <v>15</v>
      </c>
      <c r="F10" s="27">
        <v>5000</v>
      </c>
      <c r="G10" s="25" t="s">
        <v>25</v>
      </c>
      <c r="H10" s="25" t="s">
        <v>17</v>
      </c>
      <c r="I10" s="27">
        <v>5000</v>
      </c>
      <c r="J10" s="27">
        <f t="shared" si="1"/>
        <v>0</v>
      </c>
      <c r="K10" s="25" t="s">
        <v>35</v>
      </c>
    </row>
    <row r="11" spans="1:11" x14ac:dyDescent="0.35">
      <c r="A11" s="25">
        <f t="shared" si="0"/>
        <v>7</v>
      </c>
      <c r="B11" s="26">
        <v>46276</v>
      </c>
      <c r="C11" s="25" t="s">
        <v>36</v>
      </c>
      <c r="D11" s="25" t="s">
        <v>37</v>
      </c>
      <c r="E11" s="25" t="s">
        <v>21</v>
      </c>
      <c r="F11" s="27">
        <v>1250</v>
      </c>
      <c r="G11" s="25" t="s">
        <v>25</v>
      </c>
      <c r="H11" s="25" t="s">
        <v>17</v>
      </c>
      <c r="I11" s="27">
        <v>1500</v>
      </c>
      <c r="J11" s="27">
        <f t="shared" si="1"/>
        <v>250</v>
      </c>
      <c r="K11" s="25" t="s">
        <v>38</v>
      </c>
    </row>
    <row r="12" spans="1:11" x14ac:dyDescent="0.35">
      <c r="A12" s="25">
        <f t="shared" si="0"/>
        <v>8</v>
      </c>
      <c r="B12" s="26">
        <v>46278</v>
      </c>
      <c r="C12" s="25" t="s">
        <v>39</v>
      </c>
      <c r="D12" s="25" t="s">
        <v>40</v>
      </c>
      <c r="E12" s="25" t="s">
        <v>21</v>
      </c>
      <c r="F12" s="27">
        <v>650</v>
      </c>
      <c r="G12" s="25" t="s">
        <v>41</v>
      </c>
      <c r="H12" s="25" t="s">
        <v>17</v>
      </c>
      <c r="I12" s="27">
        <v>800</v>
      </c>
      <c r="J12" s="27">
        <f t="shared" si="1"/>
        <v>150</v>
      </c>
      <c r="K12" s="25" t="s">
        <v>42</v>
      </c>
    </row>
    <row r="13" spans="1:11" x14ac:dyDescent="0.35">
      <c r="A13" s="25">
        <f t="shared" si="0"/>
        <v>9</v>
      </c>
      <c r="B13" s="26">
        <v>46282</v>
      </c>
      <c r="C13" s="25" t="s">
        <v>43</v>
      </c>
      <c r="D13" s="25" t="s">
        <v>44</v>
      </c>
      <c r="E13" s="25" t="s">
        <v>21</v>
      </c>
      <c r="F13" s="27">
        <v>299</v>
      </c>
      <c r="G13" s="25" t="s">
        <v>32</v>
      </c>
      <c r="H13" s="25" t="s">
        <v>17</v>
      </c>
      <c r="I13" s="27">
        <v>399</v>
      </c>
      <c r="J13" s="27">
        <f t="shared" si="1"/>
        <v>100</v>
      </c>
      <c r="K13" s="25" t="s">
        <v>45</v>
      </c>
    </row>
    <row r="14" spans="1:11" x14ac:dyDescent="0.35">
      <c r="A14" s="25">
        <f t="shared" si="0"/>
        <v>10</v>
      </c>
      <c r="B14" s="26">
        <v>46281</v>
      </c>
      <c r="C14" s="25" t="s">
        <v>46</v>
      </c>
      <c r="D14" s="25" t="s">
        <v>47</v>
      </c>
      <c r="E14" s="25" t="s">
        <v>21</v>
      </c>
      <c r="F14" s="27">
        <v>1100</v>
      </c>
      <c r="G14" s="25" t="s">
        <v>48</v>
      </c>
      <c r="H14" s="25" t="s">
        <v>49</v>
      </c>
      <c r="I14" s="27">
        <v>1000</v>
      </c>
      <c r="J14" s="27">
        <f t="shared" si="1"/>
        <v>-100</v>
      </c>
      <c r="K14" s="25" t="s">
        <v>50</v>
      </c>
    </row>
    <row r="15" spans="1:11" x14ac:dyDescent="0.35">
      <c r="A15" s="1" t="str">
        <f t="shared" ref="A15:A54" si="2">IF(COUNTA(B15:I15)=0,"",ROW()-4)</f>
        <v/>
      </c>
      <c r="B15" s="2"/>
      <c r="C15" s="1"/>
      <c r="D15" s="1"/>
      <c r="E15" s="1"/>
      <c r="F15" s="3"/>
      <c r="G15" s="1"/>
      <c r="H15" s="1"/>
      <c r="I15" s="3"/>
      <c r="J15" s="3" t="str">
        <f t="shared" ref="J15:J54" si="3">IF(E15="","",IF(E15="Expense",I15-F15,F15-I15))</f>
        <v/>
      </c>
      <c r="K15" s="1"/>
    </row>
    <row r="16" spans="1:11" x14ac:dyDescent="0.35">
      <c r="A16" s="1" t="str">
        <f t="shared" si="2"/>
        <v/>
      </c>
      <c r="B16" s="2"/>
      <c r="C16" s="1"/>
      <c r="D16" s="1"/>
      <c r="E16" s="1"/>
      <c r="F16" s="3"/>
      <c r="G16" s="1"/>
      <c r="H16" s="1"/>
      <c r="I16" s="3"/>
      <c r="J16" s="3" t="str">
        <f t="shared" si="3"/>
        <v/>
      </c>
      <c r="K16" s="1"/>
    </row>
    <row r="17" spans="1:11" x14ac:dyDescent="0.35">
      <c r="A17" s="1" t="str">
        <f t="shared" si="2"/>
        <v/>
      </c>
      <c r="B17" s="2"/>
      <c r="C17" s="1"/>
      <c r="D17" s="1"/>
      <c r="E17" s="1"/>
      <c r="F17" s="3"/>
      <c r="G17" s="1"/>
      <c r="H17" s="1"/>
      <c r="I17" s="3"/>
      <c r="J17" s="3" t="str">
        <f t="shared" si="3"/>
        <v/>
      </c>
      <c r="K17" s="1"/>
    </row>
    <row r="18" spans="1:11" x14ac:dyDescent="0.35">
      <c r="A18" s="1" t="str">
        <f t="shared" si="2"/>
        <v/>
      </c>
      <c r="B18" s="2"/>
      <c r="C18" s="1"/>
      <c r="D18" s="1"/>
      <c r="E18" s="1"/>
      <c r="F18" s="3"/>
      <c r="G18" s="1"/>
      <c r="H18" s="1"/>
      <c r="I18" s="3"/>
      <c r="J18" s="3" t="str">
        <f t="shared" si="3"/>
        <v/>
      </c>
      <c r="K18" s="1"/>
    </row>
    <row r="19" spans="1:11" x14ac:dyDescent="0.35">
      <c r="A19" s="1" t="str">
        <f t="shared" si="2"/>
        <v/>
      </c>
      <c r="B19" s="2"/>
      <c r="C19" s="1"/>
      <c r="D19" s="1"/>
      <c r="E19" s="1"/>
      <c r="F19" s="3"/>
      <c r="G19" s="1"/>
      <c r="H19" s="1"/>
      <c r="I19" s="3"/>
      <c r="J19" s="3" t="str">
        <f t="shared" si="3"/>
        <v/>
      </c>
      <c r="K19" s="1"/>
    </row>
    <row r="20" spans="1:11" x14ac:dyDescent="0.35">
      <c r="A20" s="1" t="str">
        <f t="shared" si="2"/>
        <v/>
      </c>
      <c r="B20" s="2"/>
      <c r="C20" s="1"/>
      <c r="D20" s="1"/>
      <c r="E20" s="1"/>
      <c r="F20" s="3"/>
      <c r="G20" s="1"/>
      <c r="H20" s="1"/>
      <c r="I20" s="3"/>
      <c r="J20" s="3" t="str">
        <f t="shared" si="3"/>
        <v/>
      </c>
      <c r="K20" s="1"/>
    </row>
    <row r="21" spans="1:11" x14ac:dyDescent="0.35">
      <c r="A21" s="1" t="str">
        <f t="shared" si="2"/>
        <v/>
      </c>
      <c r="B21" s="2"/>
      <c r="C21" s="1"/>
      <c r="D21" s="1"/>
      <c r="E21" s="1"/>
      <c r="F21" s="3"/>
      <c r="G21" s="1"/>
      <c r="H21" s="1"/>
      <c r="I21" s="3"/>
      <c r="J21" s="3" t="str">
        <f t="shared" si="3"/>
        <v/>
      </c>
      <c r="K21" s="1"/>
    </row>
    <row r="22" spans="1:11" x14ac:dyDescent="0.35">
      <c r="A22" s="1" t="str">
        <f t="shared" si="2"/>
        <v/>
      </c>
      <c r="B22" s="2"/>
      <c r="C22" s="1"/>
      <c r="D22" s="1"/>
      <c r="E22" s="1"/>
      <c r="F22" s="3"/>
      <c r="G22" s="1"/>
      <c r="H22" s="1"/>
      <c r="I22" s="3"/>
      <c r="J22" s="3" t="str">
        <f t="shared" si="3"/>
        <v/>
      </c>
      <c r="K22" s="1"/>
    </row>
    <row r="23" spans="1:11" x14ac:dyDescent="0.35">
      <c r="A23" s="1" t="str">
        <f t="shared" si="2"/>
        <v/>
      </c>
      <c r="B23" s="2"/>
      <c r="C23" s="1"/>
      <c r="D23" s="1"/>
      <c r="E23" s="1"/>
      <c r="F23" s="3"/>
      <c r="G23" s="1"/>
      <c r="H23" s="1"/>
      <c r="I23" s="3"/>
      <c r="J23" s="3" t="str">
        <f t="shared" si="3"/>
        <v/>
      </c>
      <c r="K23" s="1"/>
    </row>
    <row r="24" spans="1:11" x14ac:dyDescent="0.35">
      <c r="A24" s="1" t="str">
        <f t="shared" si="2"/>
        <v/>
      </c>
      <c r="B24" s="2"/>
      <c r="C24" s="1"/>
      <c r="D24" s="1"/>
      <c r="E24" s="1"/>
      <c r="F24" s="3"/>
      <c r="G24" s="1"/>
      <c r="H24" s="1"/>
      <c r="I24" s="3"/>
      <c r="J24" s="3" t="str">
        <f t="shared" si="3"/>
        <v/>
      </c>
      <c r="K24" s="1"/>
    </row>
    <row r="25" spans="1:11" x14ac:dyDescent="0.35">
      <c r="A25" s="1" t="str">
        <f t="shared" si="2"/>
        <v/>
      </c>
      <c r="B25" s="2"/>
      <c r="C25" s="1"/>
      <c r="D25" s="1"/>
      <c r="E25" s="1"/>
      <c r="F25" s="3"/>
      <c r="G25" s="1"/>
      <c r="H25" s="1"/>
      <c r="I25" s="3"/>
      <c r="J25" s="3" t="str">
        <f t="shared" si="3"/>
        <v/>
      </c>
      <c r="K25" s="1"/>
    </row>
    <row r="26" spans="1:11" x14ac:dyDescent="0.35">
      <c r="A26" s="1" t="str">
        <f t="shared" si="2"/>
        <v/>
      </c>
      <c r="B26" s="2"/>
      <c r="C26" s="1"/>
      <c r="D26" s="1"/>
      <c r="E26" s="1"/>
      <c r="F26" s="3"/>
      <c r="G26" s="1"/>
      <c r="H26" s="1"/>
      <c r="I26" s="3"/>
      <c r="J26" s="3" t="str">
        <f t="shared" si="3"/>
        <v/>
      </c>
      <c r="K26" s="1"/>
    </row>
    <row r="27" spans="1:11" x14ac:dyDescent="0.35">
      <c r="A27" s="1" t="str">
        <f t="shared" si="2"/>
        <v/>
      </c>
      <c r="B27" s="2"/>
      <c r="C27" s="1"/>
      <c r="D27" s="1"/>
      <c r="E27" s="1"/>
      <c r="F27" s="3"/>
      <c r="G27" s="1"/>
      <c r="H27" s="1"/>
      <c r="I27" s="3"/>
      <c r="J27" s="3" t="str">
        <f t="shared" si="3"/>
        <v/>
      </c>
      <c r="K27" s="1"/>
    </row>
    <row r="28" spans="1:11" x14ac:dyDescent="0.35">
      <c r="A28" s="1" t="str">
        <f t="shared" si="2"/>
        <v/>
      </c>
      <c r="B28" s="2"/>
      <c r="C28" s="1"/>
      <c r="D28" s="1"/>
      <c r="E28" s="1"/>
      <c r="F28" s="3"/>
      <c r="G28" s="1"/>
      <c r="H28" s="1"/>
      <c r="I28" s="3"/>
      <c r="J28" s="3" t="str">
        <f t="shared" si="3"/>
        <v/>
      </c>
      <c r="K28" s="1"/>
    </row>
    <row r="29" spans="1:11" x14ac:dyDescent="0.35">
      <c r="A29" s="1" t="str">
        <f t="shared" si="2"/>
        <v/>
      </c>
      <c r="B29" s="2"/>
      <c r="C29" s="1"/>
      <c r="D29" s="1"/>
      <c r="E29" s="1"/>
      <c r="F29" s="3"/>
      <c r="G29" s="1"/>
      <c r="H29" s="1"/>
      <c r="I29" s="3"/>
      <c r="J29" s="3" t="str">
        <f t="shared" si="3"/>
        <v/>
      </c>
      <c r="K29" s="1"/>
    </row>
    <row r="30" spans="1:11" x14ac:dyDescent="0.35">
      <c r="A30" s="1" t="str">
        <f t="shared" si="2"/>
        <v/>
      </c>
      <c r="B30" s="2"/>
      <c r="C30" s="1"/>
      <c r="D30" s="1"/>
      <c r="E30" s="1"/>
      <c r="F30" s="3"/>
      <c r="G30" s="1"/>
      <c r="H30" s="1"/>
      <c r="I30" s="3"/>
      <c r="J30" s="3" t="str">
        <f t="shared" si="3"/>
        <v/>
      </c>
      <c r="K30" s="1"/>
    </row>
    <row r="31" spans="1:11" x14ac:dyDescent="0.35">
      <c r="A31" s="1" t="str">
        <f t="shared" si="2"/>
        <v/>
      </c>
      <c r="B31" s="2"/>
      <c r="C31" s="1"/>
      <c r="D31" s="1"/>
      <c r="E31" s="1"/>
      <c r="F31" s="3"/>
      <c r="G31" s="1"/>
      <c r="H31" s="1"/>
      <c r="I31" s="3"/>
      <c r="J31" s="3" t="str">
        <f t="shared" si="3"/>
        <v/>
      </c>
      <c r="K31" s="1"/>
    </row>
    <row r="32" spans="1:11" x14ac:dyDescent="0.35">
      <c r="A32" s="1" t="str">
        <f t="shared" si="2"/>
        <v/>
      </c>
      <c r="B32" s="2"/>
      <c r="C32" s="1"/>
      <c r="D32" s="1"/>
      <c r="E32" s="1"/>
      <c r="F32" s="3"/>
      <c r="G32" s="1"/>
      <c r="H32" s="1"/>
      <c r="I32" s="3"/>
      <c r="J32" s="3" t="str">
        <f t="shared" si="3"/>
        <v/>
      </c>
      <c r="K32" s="1"/>
    </row>
    <row r="33" spans="1:11" x14ac:dyDescent="0.35">
      <c r="A33" s="1" t="str">
        <f t="shared" si="2"/>
        <v/>
      </c>
      <c r="B33" s="2"/>
      <c r="C33" s="1"/>
      <c r="D33" s="1"/>
      <c r="E33" s="1"/>
      <c r="F33" s="3"/>
      <c r="G33" s="1"/>
      <c r="H33" s="1"/>
      <c r="I33" s="3"/>
      <c r="J33" s="3" t="str">
        <f t="shared" si="3"/>
        <v/>
      </c>
      <c r="K33" s="1"/>
    </row>
    <row r="34" spans="1:11" x14ac:dyDescent="0.35">
      <c r="A34" s="1" t="str">
        <f t="shared" si="2"/>
        <v/>
      </c>
      <c r="B34" s="2"/>
      <c r="C34" s="1"/>
      <c r="D34" s="1"/>
      <c r="E34" s="1"/>
      <c r="F34" s="3"/>
      <c r="G34" s="1"/>
      <c r="H34" s="1"/>
      <c r="I34" s="3"/>
      <c r="J34" s="3" t="str">
        <f t="shared" si="3"/>
        <v/>
      </c>
      <c r="K34" s="1"/>
    </row>
    <row r="35" spans="1:11" x14ac:dyDescent="0.35">
      <c r="A35" s="1" t="str">
        <f t="shared" si="2"/>
        <v/>
      </c>
      <c r="B35" s="2"/>
      <c r="C35" s="1"/>
      <c r="D35" s="1"/>
      <c r="E35" s="1"/>
      <c r="F35" s="3"/>
      <c r="G35" s="1"/>
      <c r="H35" s="1"/>
      <c r="I35" s="3"/>
      <c r="J35" s="3" t="str">
        <f t="shared" si="3"/>
        <v/>
      </c>
      <c r="K35" s="1"/>
    </row>
    <row r="36" spans="1:11" x14ac:dyDescent="0.35">
      <c r="A36" s="1" t="str">
        <f t="shared" si="2"/>
        <v/>
      </c>
      <c r="B36" s="2"/>
      <c r="C36" s="1"/>
      <c r="D36" s="1"/>
      <c r="E36" s="1"/>
      <c r="F36" s="3"/>
      <c r="G36" s="1"/>
      <c r="H36" s="1"/>
      <c r="I36" s="3"/>
      <c r="J36" s="3" t="str">
        <f t="shared" si="3"/>
        <v/>
      </c>
      <c r="K36" s="1"/>
    </row>
    <row r="37" spans="1:11" x14ac:dyDescent="0.35">
      <c r="A37" s="1" t="str">
        <f t="shared" si="2"/>
        <v/>
      </c>
      <c r="B37" s="2"/>
      <c r="C37" s="1"/>
      <c r="D37" s="1"/>
      <c r="E37" s="1"/>
      <c r="F37" s="3"/>
      <c r="G37" s="1"/>
      <c r="H37" s="1"/>
      <c r="I37" s="3"/>
      <c r="J37" s="3" t="str">
        <f t="shared" si="3"/>
        <v/>
      </c>
      <c r="K37" s="1"/>
    </row>
    <row r="38" spans="1:11" x14ac:dyDescent="0.35">
      <c r="A38" s="1" t="str">
        <f t="shared" si="2"/>
        <v/>
      </c>
      <c r="B38" s="2"/>
      <c r="C38" s="1"/>
      <c r="D38" s="1"/>
      <c r="E38" s="1"/>
      <c r="F38" s="3"/>
      <c r="G38" s="1"/>
      <c r="H38" s="1"/>
      <c r="I38" s="3"/>
      <c r="J38" s="3" t="str">
        <f t="shared" si="3"/>
        <v/>
      </c>
      <c r="K38" s="1"/>
    </row>
    <row r="39" spans="1:11" x14ac:dyDescent="0.35">
      <c r="A39" s="1" t="str">
        <f t="shared" si="2"/>
        <v/>
      </c>
      <c r="B39" s="2"/>
      <c r="C39" s="1"/>
      <c r="D39" s="1"/>
      <c r="E39" s="1"/>
      <c r="F39" s="3"/>
      <c r="G39" s="1"/>
      <c r="H39" s="1"/>
      <c r="I39" s="3"/>
      <c r="J39" s="3" t="str">
        <f t="shared" si="3"/>
        <v/>
      </c>
      <c r="K39" s="1"/>
    </row>
    <row r="40" spans="1:11" x14ac:dyDescent="0.35">
      <c r="A40" s="1" t="str">
        <f t="shared" si="2"/>
        <v/>
      </c>
      <c r="B40" s="2"/>
      <c r="C40" s="1"/>
      <c r="D40" s="1"/>
      <c r="E40" s="1"/>
      <c r="F40" s="3"/>
      <c r="G40" s="1"/>
      <c r="H40" s="1"/>
      <c r="I40" s="3"/>
      <c r="J40" s="3" t="str">
        <f t="shared" si="3"/>
        <v/>
      </c>
      <c r="K40" s="1"/>
    </row>
    <row r="41" spans="1:11" x14ac:dyDescent="0.35">
      <c r="A41" s="1" t="str">
        <f t="shared" si="2"/>
        <v/>
      </c>
      <c r="B41" s="2"/>
      <c r="C41" s="1"/>
      <c r="D41" s="1"/>
      <c r="E41" s="1"/>
      <c r="F41" s="3"/>
      <c r="G41" s="1"/>
      <c r="H41" s="1"/>
      <c r="I41" s="3"/>
      <c r="J41" s="3" t="str">
        <f t="shared" si="3"/>
        <v/>
      </c>
      <c r="K41" s="1"/>
    </row>
    <row r="42" spans="1:11" x14ac:dyDescent="0.35">
      <c r="A42" s="1" t="str">
        <f t="shared" si="2"/>
        <v/>
      </c>
      <c r="B42" s="2"/>
      <c r="C42" s="1"/>
      <c r="D42" s="1"/>
      <c r="E42" s="1"/>
      <c r="F42" s="3"/>
      <c r="G42" s="1"/>
      <c r="H42" s="1"/>
      <c r="I42" s="3"/>
      <c r="J42" s="3" t="str">
        <f t="shared" si="3"/>
        <v/>
      </c>
      <c r="K42" s="1"/>
    </row>
    <row r="43" spans="1:11" x14ac:dyDescent="0.35">
      <c r="A43" s="1" t="str">
        <f t="shared" si="2"/>
        <v/>
      </c>
      <c r="B43" s="2"/>
      <c r="C43" s="1"/>
      <c r="D43" s="1"/>
      <c r="E43" s="1"/>
      <c r="F43" s="3"/>
      <c r="G43" s="1"/>
      <c r="H43" s="1"/>
      <c r="I43" s="3"/>
      <c r="J43" s="3" t="str">
        <f t="shared" si="3"/>
        <v/>
      </c>
      <c r="K43" s="1"/>
    </row>
    <row r="44" spans="1:11" x14ac:dyDescent="0.35">
      <c r="A44" s="1" t="str">
        <f t="shared" si="2"/>
        <v/>
      </c>
      <c r="B44" s="2"/>
      <c r="C44" s="1"/>
      <c r="D44" s="1"/>
      <c r="E44" s="1"/>
      <c r="F44" s="3"/>
      <c r="G44" s="1"/>
      <c r="H44" s="1"/>
      <c r="I44" s="3"/>
      <c r="J44" s="3" t="str">
        <f t="shared" si="3"/>
        <v/>
      </c>
      <c r="K44" s="1"/>
    </row>
    <row r="45" spans="1:11" x14ac:dyDescent="0.35">
      <c r="A45" s="1" t="str">
        <f t="shared" si="2"/>
        <v/>
      </c>
      <c r="B45" s="2"/>
      <c r="C45" s="1"/>
      <c r="D45" s="1"/>
      <c r="E45" s="1"/>
      <c r="F45" s="3"/>
      <c r="G45" s="1"/>
      <c r="H45" s="1"/>
      <c r="I45" s="3"/>
      <c r="J45" s="3" t="str">
        <f t="shared" si="3"/>
        <v/>
      </c>
      <c r="K45" s="1"/>
    </row>
    <row r="46" spans="1:11" x14ac:dyDescent="0.35">
      <c r="A46" s="1" t="str">
        <f t="shared" si="2"/>
        <v/>
      </c>
      <c r="B46" s="2"/>
      <c r="C46" s="1"/>
      <c r="D46" s="1"/>
      <c r="E46" s="1"/>
      <c r="F46" s="3"/>
      <c r="G46" s="1"/>
      <c r="H46" s="1"/>
      <c r="I46" s="3"/>
      <c r="J46" s="3" t="str">
        <f t="shared" si="3"/>
        <v/>
      </c>
      <c r="K46" s="1"/>
    </row>
    <row r="47" spans="1:11" x14ac:dyDescent="0.35">
      <c r="A47" s="1" t="str">
        <f t="shared" si="2"/>
        <v/>
      </c>
      <c r="B47" s="2"/>
      <c r="C47" s="1"/>
      <c r="D47" s="1"/>
      <c r="E47" s="1"/>
      <c r="F47" s="3"/>
      <c r="G47" s="1"/>
      <c r="H47" s="1"/>
      <c r="I47" s="3"/>
      <c r="J47" s="3" t="str">
        <f t="shared" si="3"/>
        <v/>
      </c>
      <c r="K47" s="1"/>
    </row>
    <row r="48" spans="1:11" x14ac:dyDescent="0.35">
      <c r="A48" s="1" t="str">
        <f t="shared" si="2"/>
        <v/>
      </c>
      <c r="B48" s="2"/>
      <c r="C48" s="1"/>
      <c r="D48" s="1"/>
      <c r="E48" s="1"/>
      <c r="F48" s="3"/>
      <c r="G48" s="1"/>
      <c r="H48" s="1"/>
      <c r="I48" s="3"/>
      <c r="J48" s="3" t="str">
        <f t="shared" si="3"/>
        <v/>
      </c>
      <c r="K48" s="1"/>
    </row>
    <row r="49" spans="1:11" x14ac:dyDescent="0.35">
      <c r="A49" s="1" t="str">
        <f t="shared" si="2"/>
        <v/>
      </c>
      <c r="B49" s="2"/>
      <c r="C49" s="1"/>
      <c r="D49" s="1"/>
      <c r="E49" s="1"/>
      <c r="F49" s="3"/>
      <c r="G49" s="1"/>
      <c r="H49" s="1"/>
      <c r="I49" s="3"/>
      <c r="J49" s="3" t="str">
        <f t="shared" si="3"/>
        <v/>
      </c>
      <c r="K49" s="1"/>
    </row>
    <row r="50" spans="1:11" x14ac:dyDescent="0.35">
      <c r="A50" s="1" t="str">
        <f t="shared" si="2"/>
        <v/>
      </c>
      <c r="B50" s="2"/>
      <c r="C50" s="1"/>
      <c r="D50" s="1"/>
      <c r="E50" s="1"/>
      <c r="F50" s="3"/>
      <c r="G50" s="1"/>
      <c r="H50" s="1"/>
      <c r="I50" s="3"/>
      <c r="J50" s="3" t="str">
        <f t="shared" si="3"/>
        <v/>
      </c>
      <c r="K50" s="1"/>
    </row>
    <row r="51" spans="1:11" x14ac:dyDescent="0.35">
      <c r="A51" s="1" t="str">
        <f t="shared" si="2"/>
        <v/>
      </c>
      <c r="B51" s="2"/>
      <c r="C51" s="1"/>
      <c r="D51" s="1"/>
      <c r="E51" s="1"/>
      <c r="F51" s="3"/>
      <c r="G51" s="1"/>
      <c r="H51" s="1"/>
      <c r="I51" s="3"/>
      <c r="J51" s="3" t="str">
        <f t="shared" si="3"/>
        <v/>
      </c>
      <c r="K51" s="1"/>
    </row>
    <row r="52" spans="1:11" x14ac:dyDescent="0.35">
      <c r="A52" s="1" t="str">
        <f t="shared" si="2"/>
        <v/>
      </c>
      <c r="B52" s="2"/>
      <c r="C52" s="1"/>
      <c r="D52" s="1"/>
      <c r="E52" s="1"/>
      <c r="F52" s="3"/>
      <c r="G52" s="1"/>
      <c r="H52" s="1"/>
      <c r="I52" s="3"/>
      <c r="J52" s="3" t="str">
        <f t="shared" si="3"/>
        <v/>
      </c>
      <c r="K52" s="1"/>
    </row>
    <row r="53" spans="1:11" x14ac:dyDescent="0.35">
      <c r="A53" s="1" t="str">
        <f t="shared" si="2"/>
        <v/>
      </c>
      <c r="B53" s="2"/>
      <c r="C53" s="1"/>
      <c r="D53" s="1"/>
      <c r="E53" s="1"/>
      <c r="F53" s="3"/>
      <c r="G53" s="1"/>
      <c r="H53" s="1"/>
      <c r="I53" s="3"/>
      <c r="J53" s="3" t="str">
        <f t="shared" si="3"/>
        <v/>
      </c>
      <c r="K53" s="1"/>
    </row>
    <row r="54" spans="1:11" x14ac:dyDescent="0.35">
      <c r="A54" s="1" t="str">
        <f t="shared" si="2"/>
        <v/>
      </c>
      <c r="B54" s="2"/>
      <c r="C54" s="1"/>
      <c r="D54" s="1"/>
      <c r="E54" s="1"/>
      <c r="F54" s="3"/>
      <c r="G54" s="1"/>
      <c r="H54" s="1"/>
      <c r="I54" s="3"/>
      <c r="J54" s="3" t="str">
        <f t="shared" si="3"/>
        <v/>
      </c>
      <c r="K54" s="1"/>
    </row>
    <row r="57" spans="1:11" x14ac:dyDescent="0.35">
      <c r="A57" s="4" t="s">
        <v>51</v>
      </c>
      <c r="B57" s="5">
        <f>SUMIF(E5:E54,"Income",F5:F54)</f>
        <v>17000</v>
      </c>
    </row>
    <row r="58" spans="1:11" x14ac:dyDescent="0.35">
      <c r="A58" s="4" t="s">
        <v>52</v>
      </c>
      <c r="B58" s="5">
        <f>SUMIF(E5:E54,"Expense",F5:F54)</f>
        <v>13999</v>
      </c>
    </row>
    <row r="59" spans="1:11" x14ac:dyDescent="0.35">
      <c r="A59" s="4" t="s">
        <v>53</v>
      </c>
      <c r="B59" s="5">
        <f>B57-B58</f>
        <v>3001</v>
      </c>
    </row>
    <row r="60" spans="1:11" x14ac:dyDescent="0.35">
      <c r="A60" s="4" t="s">
        <v>54</v>
      </c>
      <c r="B60" s="5">
        <f>SUMIF(E5:E54,"Expense",I5:I54)</f>
        <v>16699</v>
      </c>
    </row>
    <row r="61" spans="1:11" x14ac:dyDescent="0.35">
      <c r="A61" s="4" t="s">
        <v>55</v>
      </c>
      <c r="B61" s="5">
        <f>B60-B58</f>
        <v>2700</v>
      </c>
    </row>
    <row r="62" spans="1:11" x14ac:dyDescent="0.35">
      <c r="A62" s="19" t="s">
        <v>56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</row>
  </sheetData>
  <mergeCells count="3">
    <mergeCell ref="A2:K2"/>
    <mergeCell ref="A1:K1"/>
    <mergeCell ref="A62:K62"/>
  </mergeCells>
  <conditionalFormatting sqref="E5:E54">
    <cfRule type="expression" dxfId="3" priority="3">
      <formula>E5="Income"</formula>
    </cfRule>
  </conditionalFormatting>
  <conditionalFormatting sqref="H5:H54">
    <cfRule type="expression" dxfId="2" priority="2">
      <formula>H5="Pending"</formula>
    </cfRule>
  </conditionalFormatting>
  <conditionalFormatting sqref="J5:J54">
    <cfRule type="cellIs" dxfId="1" priority="1" operator="lessThan">
      <formula>0</formula>
    </cfRule>
  </conditionalFormatting>
  <dataValidations count="1">
    <dataValidation type="list" allowBlank="1" sqref="E5:E54" xr:uid="{00000000-0002-0000-0000-000001000000}">
      <formula1>"Income,Expense"</formula1>
    </dataValidation>
  </dataValidations>
  <pageMargins left="0.75" right="0.75" top="1" bottom="1" header="0.5" footer="0.5"/>
  <pageSetup fitToHeight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Lists!$A$1:$A$13</xm:f>
          </x14:formula1>
          <xm:sqref>D5:D54</xm:sqref>
        </x14:dataValidation>
        <x14:dataValidation type="list" allowBlank="1" xr:uid="{00000000-0002-0000-0000-000002000000}">
          <x14:formula1>
            <xm:f>Lists!$B$1:$B$6</xm:f>
          </x14:formula1>
          <xm:sqref>G5:G54</xm:sqref>
        </x14:dataValidation>
        <x14:dataValidation type="list" allowBlank="1" xr:uid="{00000000-0002-0000-0000-000003000000}">
          <x14:formula1>
            <xm:f>Lists!$C$1:$C$3</xm:f>
          </x14:formula1>
          <xm:sqref>H5:H54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0"/>
  <sheetViews>
    <sheetView tabSelected="1" zoomScale="55" zoomScaleNormal="55" workbookViewId="0">
      <pane ySplit="4" topLeftCell="A5" activePane="bottomLeft" state="frozen"/>
      <selection pane="bottomLeft" activeCell="E10" sqref="E10"/>
    </sheetView>
  </sheetViews>
  <sheetFormatPr defaultRowHeight="14.5" x14ac:dyDescent="0.35"/>
  <cols>
    <col min="1" max="8" width="20" customWidth="1"/>
  </cols>
  <sheetData>
    <row r="1" spans="1:8" ht="32" customHeight="1" x14ac:dyDescent="0.35">
      <c r="A1" s="20" t="s">
        <v>57</v>
      </c>
      <c r="B1" s="28"/>
      <c r="C1" s="28"/>
      <c r="D1" s="28"/>
      <c r="E1" s="28"/>
      <c r="F1" s="28"/>
      <c r="G1" s="28"/>
      <c r="H1" s="28"/>
    </row>
    <row r="3" spans="1:8" ht="18.5" x14ac:dyDescent="0.45">
      <c r="A3" s="6" t="s">
        <v>58</v>
      </c>
    </row>
    <row r="6" spans="1:8" x14ac:dyDescent="0.35">
      <c r="A6" s="7" t="s">
        <v>51</v>
      </c>
      <c r="C6" s="8" t="s">
        <v>52</v>
      </c>
      <c r="E6" s="9" t="s">
        <v>53</v>
      </c>
      <c r="G6" s="10" t="s">
        <v>59</v>
      </c>
    </row>
    <row r="7" spans="1:8" ht="19.5" x14ac:dyDescent="0.45">
      <c r="A7" s="11">
        <f>SUMIF('Budget Tracker'!E5:E54,"Income",'Budget Tracker'!F5:F54)</f>
        <v>17000</v>
      </c>
      <c r="C7" s="12">
        <f>SUMIF('Budget Tracker'!E5:E54,"Expense",'Budget Tracker'!F5:F54)</f>
        <v>13999</v>
      </c>
      <c r="E7" s="13">
        <f>B5-D5</f>
        <v>0</v>
      </c>
      <c r="G7" s="14">
        <f>SUMIFS('Budget Tracker'!F5:F54,'Budget Tracker'!H5:H54,"Pending",'Budget Tracker'!E5:E54,"Expense")</f>
        <v>1100</v>
      </c>
    </row>
    <row r="10" spans="1:8" x14ac:dyDescent="0.35">
      <c r="A10" s="29" t="s">
        <v>60</v>
      </c>
      <c r="B10" s="29" t="s">
        <v>7</v>
      </c>
    </row>
    <row r="11" spans="1:8" x14ac:dyDescent="0.35">
      <c r="A11" t="s">
        <v>20</v>
      </c>
      <c r="B11" s="15">
        <f>SUMIFS('Budget Tracker'!$F$5:$F$54,'Budget Tracker'!$D$5:$D$54,A11,'Budget Tracker'!$E$5:$E$54,"Expense")</f>
        <v>0</v>
      </c>
    </row>
    <row r="12" spans="1:8" x14ac:dyDescent="0.35">
      <c r="A12" t="s">
        <v>24</v>
      </c>
      <c r="B12" s="15">
        <f>SUMIFS('Budget Tracker'!$F$5:$F$54,'Budget Tracker'!$D$5:$D$54,A12,'Budget Tracker'!$E$5:$E$54,"Expense")</f>
        <v>1800</v>
      </c>
    </row>
    <row r="13" spans="1:8" x14ac:dyDescent="0.35">
      <c r="A13" t="s">
        <v>40</v>
      </c>
      <c r="B13" s="15">
        <f>SUMIFS('Budget Tracker'!$F$5:$F$54,'Budget Tracker'!$D$5:$D$54,A13,'Budget Tracker'!$E$5:$E$54,"Expense")</f>
        <v>650</v>
      </c>
    </row>
    <row r="14" spans="1:8" x14ac:dyDescent="0.35">
      <c r="A14" t="s">
        <v>37</v>
      </c>
      <c r="B14" s="15">
        <f>SUMIFS('Budget Tracker'!$F$5:$F$54,'Budget Tracker'!$D$5:$D$54,A14,'Budget Tracker'!$E$5:$E$54,"Expense")</f>
        <v>1250</v>
      </c>
    </row>
    <row r="15" spans="1:8" x14ac:dyDescent="0.35">
      <c r="A15" t="s">
        <v>31</v>
      </c>
      <c r="B15" s="15">
        <f>SUMIFS('Budget Tracker'!$F$5:$F$54,'Budget Tracker'!$D$5:$D$54,A15,'Budget Tracker'!$E$5:$E$54,"Expense")</f>
        <v>900</v>
      </c>
    </row>
    <row r="16" spans="1:8" x14ac:dyDescent="0.35">
      <c r="A16" t="s">
        <v>28</v>
      </c>
      <c r="B16" s="15">
        <f>SUMIFS('Budget Tracker'!$F$5:$F$54,'Budget Tracker'!$D$5:$D$54,A16,'Budget Tracker'!$E$5:$E$54,"Expense")</f>
        <v>3500</v>
      </c>
    </row>
    <row r="17" spans="1:2" x14ac:dyDescent="0.35">
      <c r="A17" t="s">
        <v>61</v>
      </c>
      <c r="B17" s="15">
        <f>SUMIFS('Budget Tracker'!$F$5:$F$54,'Budget Tracker'!$D$5:$D$54,A17,'Budget Tracker'!$E$5:$E$54,"Expense")</f>
        <v>0</v>
      </c>
    </row>
    <row r="18" spans="1:2" x14ac:dyDescent="0.35">
      <c r="A18" t="s">
        <v>62</v>
      </c>
      <c r="B18" s="15">
        <f>SUMIFS('Budget Tracker'!$F$5:$F$54,'Budget Tracker'!$D$5:$D$54,A18,'Budget Tracker'!$E$5:$E$54,"Expense")</f>
        <v>0</v>
      </c>
    </row>
    <row r="19" spans="1:2" x14ac:dyDescent="0.35">
      <c r="A19" t="s">
        <v>63</v>
      </c>
      <c r="B19" s="15">
        <f>SUMIFS('Budget Tracker'!$F$5:$F$54,'Budget Tracker'!$D$5:$D$54,A19,'Budget Tracker'!$E$5:$E$54,"Expense")</f>
        <v>0</v>
      </c>
    </row>
    <row r="20" spans="1:2" x14ac:dyDescent="0.35">
      <c r="A20" t="s">
        <v>47</v>
      </c>
      <c r="B20" s="15">
        <f>SUMIFS('Budget Tracker'!$F$5:$F$54,'Budget Tracker'!$D$5:$D$54,A20,'Budget Tracker'!$E$5:$E$54,"Expense")</f>
        <v>1100</v>
      </c>
    </row>
    <row r="21" spans="1:2" x14ac:dyDescent="0.35">
      <c r="A21" t="s">
        <v>64</v>
      </c>
      <c r="B21" s="15">
        <f>SUMIFS('Budget Tracker'!$F$5:$F$54,'Budget Tracker'!$D$5:$D$54,A21,'Budget Tracker'!$E$5:$E$54,"Expense")</f>
        <v>0</v>
      </c>
    </row>
    <row r="22" spans="1:2" x14ac:dyDescent="0.35">
      <c r="A22" t="s">
        <v>44</v>
      </c>
      <c r="B22" s="15">
        <f>SUMIFS('Budget Tracker'!$F$5:$F$54,'Budget Tracker'!$D$5:$D$54,A22,'Budget Tracker'!$E$5:$E$54,"Expense")</f>
        <v>299</v>
      </c>
    </row>
    <row r="23" spans="1:2" x14ac:dyDescent="0.35">
      <c r="A23" t="s">
        <v>14</v>
      </c>
      <c r="B23" s="15">
        <f>SUMIFS('Budget Tracker'!$F$5:$F$54,'Budget Tracker'!$D$5:$D$54,A23,'Budget Tracker'!$E$5:$E$54,"Expense")</f>
        <v>0</v>
      </c>
    </row>
    <row r="26" spans="1:2" ht="18.5" x14ac:dyDescent="0.45">
      <c r="A26" s="6" t="s">
        <v>65</v>
      </c>
    </row>
    <row r="27" spans="1:2" x14ac:dyDescent="0.35">
      <c r="A27" s="16" t="s">
        <v>66</v>
      </c>
      <c r="B27" s="15">
        <f>SUMIF('Budget Tracker'!E5:E54,"Expense",'Budget Tracker'!I5:I54)</f>
        <v>16699</v>
      </c>
    </row>
    <row r="28" spans="1:2" x14ac:dyDescent="0.35">
      <c r="A28" s="16" t="s">
        <v>67</v>
      </c>
      <c r="B28" s="15">
        <f>SUMIF('Budget Tracker'!E5:E54,"Expense",'Budget Tracker'!F5:F54)</f>
        <v>13999</v>
      </c>
    </row>
    <row r="29" spans="1:2" x14ac:dyDescent="0.35">
      <c r="A29" s="16" t="s">
        <v>68</v>
      </c>
      <c r="B29" s="15">
        <f>B27-B28</f>
        <v>2700</v>
      </c>
    </row>
    <row r="30" spans="1:2" x14ac:dyDescent="0.35">
      <c r="A30" s="16" t="s">
        <v>69</v>
      </c>
      <c r="B30" s="17">
        <f>IFERROR(B28/B27,0)</f>
        <v>0.83831367147733393</v>
      </c>
    </row>
  </sheetData>
  <mergeCells count="1">
    <mergeCell ref="A1:H1"/>
  </mergeCells>
  <conditionalFormatting sqref="B30">
    <cfRule type="cellIs" dxfId="0" priority="1" operator="greaterThan">
      <formula>1</formula>
    </cfRule>
  </conditionalFormatting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workbookViewId="0"/>
  </sheetViews>
  <sheetFormatPr defaultRowHeight="14.5" x14ac:dyDescent="0.35"/>
  <sheetData>
    <row r="1" spans="1:4" x14ac:dyDescent="0.35">
      <c r="A1" t="s">
        <v>20</v>
      </c>
      <c r="B1" t="s">
        <v>41</v>
      </c>
      <c r="C1" t="s">
        <v>17</v>
      </c>
      <c r="D1" t="s">
        <v>70</v>
      </c>
    </row>
    <row r="2" spans="1:4" x14ac:dyDescent="0.35">
      <c r="A2" t="s">
        <v>24</v>
      </c>
      <c r="B2" t="s">
        <v>25</v>
      </c>
      <c r="C2" t="s">
        <v>49</v>
      </c>
      <c r="D2" t="s">
        <v>71</v>
      </c>
    </row>
    <row r="3" spans="1:4" x14ac:dyDescent="0.35">
      <c r="A3" t="s">
        <v>40</v>
      </c>
      <c r="B3" t="s">
        <v>32</v>
      </c>
      <c r="C3" t="s">
        <v>72</v>
      </c>
      <c r="D3" t="s">
        <v>73</v>
      </c>
    </row>
    <row r="4" spans="1:4" x14ac:dyDescent="0.35">
      <c r="A4" t="s">
        <v>37</v>
      </c>
      <c r="B4" t="s">
        <v>48</v>
      </c>
      <c r="D4" t="s">
        <v>74</v>
      </c>
    </row>
    <row r="5" spans="1:4" x14ac:dyDescent="0.35">
      <c r="A5" t="s">
        <v>31</v>
      </c>
      <c r="B5" t="s">
        <v>16</v>
      </c>
      <c r="D5" t="s">
        <v>75</v>
      </c>
    </row>
    <row r="6" spans="1:4" x14ac:dyDescent="0.35">
      <c r="A6" t="s">
        <v>28</v>
      </c>
      <c r="B6" t="s">
        <v>76</v>
      </c>
      <c r="D6" t="s">
        <v>14</v>
      </c>
    </row>
    <row r="7" spans="1:4" x14ac:dyDescent="0.35">
      <c r="A7" t="s">
        <v>61</v>
      </c>
    </row>
    <row r="8" spans="1:4" x14ac:dyDescent="0.35">
      <c r="A8" t="s">
        <v>62</v>
      </c>
    </row>
    <row r="9" spans="1:4" x14ac:dyDescent="0.35">
      <c r="A9" t="s">
        <v>63</v>
      </c>
    </row>
    <row r="10" spans="1:4" x14ac:dyDescent="0.35">
      <c r="A10" t="s">
        <v>47</v>
      </c>
    </row>
    <row r="11" spans="1:4" x14ac:dyDescent="0.35">
      <c r="A11" t="s">
        <v>64</v>
      </c>
    </row>
    <row r="12" spans="1:4" x14ac:dyDescent="0.35">
      <c r="A12" t="s">
        <v>44</v>
      </c>
    </row>
    <row r="13" spans="1:4" x14ac:dyDescent="0.35">
      <c r="A13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Budget Tracker</vt:lpstr>
      <vt:lpstr>Dashboard</vt:lpstr>
      <vt:lpstr>Lists</vt:lpstr>
      <vt:lpstr>'Budget Tracker'!Print_Titles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Student Budget Excel Sheet</dc:title>
  <dc:subject>Student income and expense budget tracker</dc:subject>
  <dc:creator>Excel Template Designer</dc:creator>
  <cp:lastModifiedBy>pm</cp:lastModifiedBy>
  <dcterms:created xsi:type="dcterms:W3CDTF">2026-09-17T15:53:19Z</dcterms:created>
  <dcterms:modified xsi:type="dcterms:W3CDTF">2026-09-18T17:05:44Z</dcterms:modified>
</cp:coreProperties>
</file>