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em\New folder - Copy (2)\"/>
    </mc:Choice>
  </mc:AlternateContent>
  <xr:revisionPtr revIDLastSave="0" documentId="13_ncr:1_{8B445386-41A6-4776-B0AC-EEC6ED3709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Report" sheetId="1" r:id="rId1"/>
    <sheet name="Summary" sheetId="2" r:id="rId2"/>
    <sheet name="Instructions" sheetId="3" r:id="rId3"/>
  </sheets>
  <definedNames>
    <definedName name="_xlnm._FilterDatabase" localSheetId="0" hidden="1">'Service Report'!$A$4:$Q$14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5" i="1" l="1"/>
  <c r="E22" i="2"/>
  <c r="E21" i="2"/>
  <c r="E20" i="2"/>
  <c r="E19" i="2"/>
  <c r="E18" i="2"/>
  <c r="E8" i="2"/>
  <c r="B8" i="2"/>
  <c r="E7" i="2"/>
  <c r="B7" i="2"/>
  <c r="E6" i="2"/>
  <c r="B6" i="2"/>
  <c r="E5" i="2"/>
  <c r="B5" i="2"/>
  <c r="E4" i="2"/>
  <c r="B4" i="2"/>
  <c r="B3" i="2"/>
  <c r="O14" i="1"/>
  <c r="A14" i="1"/>
  <c r="O13" i="1"/>
  <c r="A13" i="1"/>
  <c r="O12" i="1"/>
  <c r="A12" i="1"/>
  <c r="O11" i="1"/>
  <c r="A11" i="1"/>
  <c r="O10" i="1"/>
  <c r="A10" i="1"/>
  <c r="O9" i="1"/>
  <c r="A9" i="1"/>
  <c r="O8" i="1"/>
  <c r="A8" i="1"/>
  <c r="O7" i="1"/>
  <c r="A7" i="1"/>
  <c r="O6" i="1"/>
  <c r="A6" i="1"/>
  <c r="O5" i="1"/>
  <c r="A5" i="1"/>
  <c r="B10" i="2" l="1"/>
  <c r="B9" i="2"/>
</calcChain>
</file>

<file path=xl/sharedStrings.xml><?xml version="1.0" encoding="utf-8"?>
<sst xmlns="http://schemas.openxmlformats.org/spreadsheetml/2006/main" count="178" uniqueCount="127">
  <si>
    <t>SERVICE REPORT</t>
  </si>
  <si>
    <t>Service Calls, Technician Work, Parts, Costs &amp; Completion Tracking</t>
  </si>
  <si>
    <t>S.No.</t>
  </si>
  <si>
    <t>Service ID</t>
  </si>
  <si>
    <t>Service Date</t>
  </si>
  <si>
    <t>Customer Name</t>
  </si>
  <si>
    <t>Contact No.</t>
  </si>
  <si>
    <t>Service Type</t>
  </si>
  <si>
    <t>Equipment / Product</t>
  </si>
  <si>
    <t>Technician</t>
  </si>
  <si>
    <t>Priority</t>
  </si>
  <si>
    <t>Problem / Complaint</t>
  </si>
  <si>
    <t>Work Performed</t>
  </si>
  <si>
    <t>Parts Cost</t>
  </si>
  <si>
    <t>Labor Cost</t>
  </si>
  <si>
    <t>Other Cost</t>
  </si>
  <si>
    <t>Total Cost</t>
  </si>
  <si>
    <t>Status</t>
  </si>
  <si>
    <t>Remarks</t>
  </si>
  <si>
    <t>SR-1001</t>
  </si>
  <si>
    <t>ABC Office Solutions</t>
  </si>
  <si>
    <t>9876543210</t>
  </si>
  <si>
    <t>Repair</t>
  </si>
  <si>
    <t>Laser Printer</t>
  </si>
  <si>
    <t>Amit Sharma</t>
  </si>
  <si>
    <t>High</t>
  </si>
  <si>
    <t>Paper jam and print quality issue</t>
  </si>
  <si>
    <t>Cleaned rollers and replaced worn pickup roller</t>
  </si>
  <si>
    <t>Completed</t>
  </si>
  <si>
    <t>Customer confirmed working condition</t>
  </si>
  <si>
    <t>SR-1002</t>
  </si>
  <si>
    <t>Sharma Traders</t>
  </si>
  <si>
    <t>9812345678</t>
  </si>
  <si>
    <t>Maintenance</t>
  </si>
  <si>
    <t>Desktop PC</t>
  </si>
  <si>
    <t>Rahul Verma</t>
  </si>
  <si>
    <t>Medium</t>
  </si>
  <si>
    <t>System running slowly</t>
  </si>
  <si>
    <t>Cleaned system, optimized startup and updated drivers</t>
  </si>
  <si>
    <t>Recommended quarterly maintenance</t>
  </si>
  <si>
    <t>SR-1003</t>
  </si>
  <si>
    <t>City Medical Store</t>
  </si>
  <si>
    <t>9898765432</t>
  </si>
  <si>
    <t>Installation</t>
  </si>
  <si>
    <t>CCTV Camera</t>
  </si>
  <si>
    <t>Suresh Patel</t>
  </si>
  <si>
    <t>New camera installation required</t>
  </si>
  <si>
    <t>Installed and configured 4 cameras and DVR</t>
  </si>
  <si>
    <t>Remote viewing configured</t>
  </si>
  <si>
    <t>SR-1004</t>
  </si>
  <si>
    <t>Modern School</t>
  </si>
  <si>
    <t>9765432109</t>
  </si>
  <si>
    <t>Inspection</t>
  </si>
  <si>
    <t>Projector</t>
  </si>
  <si>
    <t>Vikas Singh</t>
  </si>
  <si>
    <t>Projector overheating</t>
  </si>
  <si>
    <t>Inspected ventilation and cleaned air filter</t>
  </si>
  <si>
    <t>In Progress</t>
  </si>
  <si>
    <t>May require fan replacement</t>
  </si>
  <si>
    <t>SR-1005</t>
  </si>
  <si>
    <t>Gupta Enterprises</t>
  </si>
  <si>
    <t>9823456710</t>
  </si>
  <si>
    <t>Replacement</t>
  </si>
  <si>
    <t>UPS</t>
  </si>
  <si>
    <t>Urgent</t>
  </si>
  <si>
    <t>Battery backup failure</t>
  </si>
  <si>
    <t>Replaced battery and tested backup performance</t>
  </si>
  <si>
    <t>Old battery disposed safely</t>
  </si>
  <si>
    <t>SR-1006</t>
  </si>
  <si>
    <t>Sunrise Clinic</t>
  </si>
  <si>
    <t>9755512345</t>
  </si>
  <si>
    <t>Wi-Fi Router</t>
  </si>
  <si>
    <t>Frequent internet disconnection</t>
  </si>
  <si>
    <t>Reset configuration and updated firmware</t>
  </si>
  <si>
    <t>Monitor for 48 hours</t>
  </si>
  <si>
    <t>SR-1007</t>
  </si>
  <si>
    <t>Bright Furniture</t>
  </si>
  <si>
    <t>9834567120</t>
  </si>
  <si>
    <t>Low</t>
  </si>
  <si>
    <t>Routine preventive maintenance</t>
  </si>
  <si>
    <t>Dust cleaning, cable check and software update</t>
  </si>
  <si>
    <t>Next service due in 3 months</t>
  </si>
  <si>
    <t>SR-1008</t>
  </si>
  <si>
    <t>National Institute</t>
  </si>
  <si>
    <t>9871234560</t>
  </si>
  <si>
    <t>Scanner</t>
  </si>
  <si>
    <t>Scanner not detected</t>
  </si>
  <si>
    <t>Checked USB connection and reinstalled scanner driver</t>
  </si>
  <si>
    <t>On Hold</t>
  </si>
  <si>
    <t>Awaiting user confirmation</t>
  </si>
  <si>
    <t>SR-1009</t>
  </si>
  <si>
    <t>Metro Consultancy</t>
  </si>
  <si>
    <t>9867123450</t>
  </si>
  <si>
    <t>Biometric Machine</t>
  </si>
  <si>
    <t>New attendance device setup</t>
  </si>
  <si>
    <t>Installed device, configured users and tested sync</t>
  </si>
  <si>
    <t>Admin training provided</t>
  </si>
  <si>
    <t>SR-1010</t>
  </si>
  <si>
    <t>Kumar &amp; Sons</t>
  </si>
  <si>
    <t>9801234567</t>
  </si>
  <si>
    <t>Photocopier</t>
  </si>
  <si>
    <t>Copying error and unusual noise</t>
  </si>
  <si>
    <t>Diagnosed drive assembly; replacement part ordered</t>
  </si>
  <si>
    <t>Part expected within 2 days</t>
  </si>
  <si>
    <t>SERVICE REPORT SUMMARY</t>
  </si>
  <si>
    <t>Total Service Reports</t>
  </si>
  <si>
    <t>Count</t>
  </si>
  <si>
    <t>Completed Services</t>
  </si>
  <si>
    <t>Open</t>
  </si>
  <si>
    <t>Open Services</t>
  </si>
  <si>
    <t>Cancelled</t>
  </si>
  <si>
    <t>Total Service Cost</t>
  </si>
  <si>
    <t>Average Service Cost</t>
  </si>
  <si>
    <t>SERVICE REPORT - QUICK GUIDE</t>
  </si>
  <si>
    <t>Purpose</t>
  </si>
  <si>
    <t>Use this workbook to record customer service calls, technician activity, parts/labor costs, service status and remarks.</t>
  </si>
  <si>
    <t>Enter a unique service reference such as SR-1011.</t>
  </si>
  <si>
    <t>Automatically calculated as Parts Cost + Labor Cost + Other Cost.</t>
  </si>
  <si>
    <t>Automatically generated from the row number when Service ID is entered.</t>
  </si>
  <si>
    <t>Dropdowns</t>
  </si>
  <si>
    <t>Service Type, Technician, Priority and Status use predefined dropdown lists.</t>
  </si>
  <si>
    <t>Dashboard</t>
  </si>
  <si>
    <t>The Summary sheet automatically shows service counts and total/average cost.</t>
  </si>
  <si>
    <t>Adding Records</t>
  </si>
  <si>
    <t>Enter new records below the existing table; copy formulas in S.No. and Total Cost if Excel does not automatically extend the table.</t>
  </si>
  <si>
    <t>SR-1011</t>
  </si>
  <si>
    <t>Jay &amp; 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</si>
</sst>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.00"/>
  </numFmts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2"/>
      <name val="Calibri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top" wrapText="1"/>
    </xf>
    <xf numFmtId="0" fontId="5" fillId="0" borderId="2" xfId="0" applyFon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4" borderId="0" xfId="0" applyFill="1"/>
    <xf numFmtId="0" fontId="3" fillId="4" borderId="1" xfId="0" applyFont="1" applyFill="1" applyBorder="1"/>
    <xf numFmtId="0" fontId="4" fillId="4" borderId="1" xfId="0" applyFont="1" applyFill="1" applyBorder="1"/>
    <xf numFmtId="0" fontId="0" fillId="4" borderId="1" xfId="0" applyFill="1" applyBorder="1"/>
    <xf numFmtId="165" fontId="4" fillId="4" borderId="1" xfId="0" applyNumberFormat="1" applyFont="1" applyFill="1" applyBorder="1"/>
    <xf numFmtId="0" fontId="9" fillId="4" borderId="1" xfId="0" applyFont="1" applyFill="1" applyBorder="1"/>
    <xf numFmtId="0" fontId="3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6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Summary!$E$3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Summary!$D$4:$D$8</c:f>
              <c:strCache>
                <c:ptCount val="5"/>
                <c:pt idx="0">
                  <c:v>Open</c:v>
                </c:pt>
                <c:pt idx="1">
                  <c:v>In Progress</c:v>
                </c:pt>
                <c:pt idx="2">
                  <c:v>Completed</c:v>
                </c:pt>
                <c:pt idx="3">
                  <c:v>On Hold</c:v>
                </c:pt>
                <c:pt idx="4">
                  <c:v>Cancelled</c:v>
                </c:pt>
              </c:strCache>
            </c:strRef>
          </c:cat>
          <c:val>
            <c:numRef>
              <c:f>Summary!$E$4:$E$8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7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5-461A-ACDE-575264E77CE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Services by Type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Summary!$E$17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4A-4FCD-9129-F779155A07D2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84A-4FCD-9129-F779155A07D2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84A-4FCD-9129-F779155A07D2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84A-4FCD-9129-F779155A07D2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84A-4FCD-9129-F779155A07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Summary!$D$18:$D$22</c:f>
              <c:strCache>
                <c:ptCount val="5"/>
                <c:pt idx="0">
                  <c:v>Installation</c:v>
                </c:pt>
                <c:pt idx="1">
                  <c:v>Repair</c:v>
                </c:pt>
                <c:pt idx="2">
                  <c:v>Maintenance</c:v>
                </c:pt>
                <c:pt idx="3">
                  <c:v>Inspection</c:v>
                </c:pt>
                <c:pt idx="4">
                  <c:v>Replacement</c:v>
                </c:pt>
              </c:strCache>
            </c:strRef>
          </c:cat>
          <c:val>
            <c:numRef>
              <c:f>Summary!$E$18:$E$22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C-4375-9AB0-3A76FF73CE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0"/>
        <c:axId val="100"/>
      </c:bar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Service Type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Services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580555555555556E-2"/>
          <c:y val="0.13607142857142857"/>
          <c:w val="0.87662962962962965"/>
          <c:h val="8.50452380952381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103908</xdr:colOff>
      <xdr:row>17</xdr:row>
      <xdr:rowOff>88241</xdr:rowOff>
    </xdr:from>
    <xdr:ext cx="4260274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610260</xdr:colOff>
      <xdr:row>3</xdr:row>
      <xdr:rowOff>101435</xdr:rowOff>
    </xdr:from>
    <xdr:ext cx="432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="40" zoomScaleNormal="40" workbookViewId="0">
      <pane ySplit="4" topLeftCell="A8" activePane="bottomLeft" state="frozen"/>
      <selection pane="bottomLeft" activeCell="A4" sqref="A4:Q4"/>
    </sheetView>
  </sheetViews>
  <sheetFormatPr defaultRowHeight="14.5" x14ac:dyDescent="0.35"/>
  <cols>
    <col min="1" max="1" width="11.453125" customWidth="1"/>
    <col min="2" max="2" width="13" customWidth="1"/>
    <col min="3" max="3" width="14" customWidth="1"/>
    <col min="4" max="4" width="23" customWidth="1"/>
    <col min="5" max="5" width="15" customWidth="1"/>
    <col min="6" max="6" width="16" customWidth="1"/>
    <col min="7" max="7" width="20" customWidth="1"/>
    <col min="8" max="8" width="18" customWidth="1"/>
    <col min="9" max="9" width="11" customWidth="1"/>
    <col min="10" max="10" width="31" customWidth="1"/>
    <col min="11" max="11" width="36" customWidth="1"/>
    <col min="12" max="14" width="14" customWidth="1"/>
    <col min="15" max="16" width="15" customWidth="1"/>
    <col min="17" max="17" width="31" customWidth="1"/>
  </cols>
  <sheetData>
    <row r="1" spans="1:17" ht="30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0" customHeight="1" x14ac:dyDescent="0.3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4" spans="1:17" s="24" customFormat="1" ht="69" customHeight="1" x14ac:dyDescent="0.35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11</v>
      </c>
      <c r="K4" s="24" t="s">
        <v>12</v>
      </c>
      <c r="L4" s="24" t="s">
        <v>13</v>
      </c>
      <c r="M4" s="24" t="s">
        <v>14</v>
      </c>
      <c r="N4" s="24" t="s">
        <v>15</v>
      </c>
      <c r="O4" s="24" t="s">
        <v>16</v>
      </c>
      <c r="P4" s="24" t="s">
        <v>17</v>
      </c>
      <c r="Q4" s="24" t="s">
        <v>18</v>
      </c>
    </row>
    <row r="5" spans="1:17" s="9" customFormat="1" ht="31" x14ac:dyDescent="0.35">
      <c r="A5" s="4">
        <f t="shared" ref="A5:A14" si="0">IF(B5="","",ROW()-4)</f>
        <v>1</v>
      </c>
      <c r="B5" s="5" t="s">
        <v>19</v>
      </c>
      <c r="C5" s="6">
        <v>46266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7">
        <v>850</v>
      </c>
      <c r="M5" s="7">
        <v>700</v>
      </c>
      <c r="N5" s="7">
        <v>100</v>
      </c>
      <c r="O5" s="8">
        <f t="shared" ref="O5:O15" si="1">SUM(L5:N5)</f>
        <v>1650</v>
      </c>
      <c r="P5" s="5" t="s">
        <v>28</v>
      </c>
      <c r="Q5" s="5" t="s">
        <v>29</v>
      </c>
    </row>
    <row r="6" spans="1:17" s="9" customFormat="1" ht="31" x14ac:dyDescent="0.35">
      <c r="A6" s="4">
        <f t="shared" si="0"/>
        <v>2</v>
      </c>
      <c r="B6" s="5" t="s">
        <v>30</v>
      </c>
      <c r="C6" s="6">
        <v>46267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36</v>
      </c>
      <c r="J6" s="5" t="s">
        <v>37</v>
      </c>
      <c r="K6" s="5" t="s">
        <v>38</v>
      </c>
      <c r="L6" s="7">
        <v>0</v>
      </c>
      <c r="M6" s="7">
        <v>600</v>
      </c>
      <c r="N6" s="7">
        <v>0</v>
      </c>
      <c r="O6" s="8">
        <f t="shared" si="1"/>
        <v>600</v>
      </c>
      <c r="P6" s="5" t="s">
        <v>28</v>
      </c>
      <c r="Q6" s="5" t="s">
        <v>39</v>
      </c>
    </row>
    <row r="7" spans="1:17" s="9" customFormat="1" ht="31" x14ac:dyDescent="0.35">
      <c r="A7" s="4">
        <f t="shared" si="0"/>
        <v>3</v>
      </c>
      <c r="B7" s="5" t="s">
        <v>40</v>
      </c>
      <c r="C7" s="6">
        <v>46268</v>
      </c>
      <c r="D7" s="5" t="s">
        <v>41</v>
      </c>
      <c r="E7" s="5" t="s">
        <v>42</v>
      </c>
      <c r="F7" s="5" t="s">
        <v>43</v>
      </c>
      <c r="G7" s="5" t="s">
        <v>44</v>
      </c>
      <c r="H7" s="5" t="s">
        <v>45</v>
      </c>
      <c r="I7" s="5" t="s">
        <v>25</v>
      </c>
      <c r="J7" s="5" t="s">
        <v>46</v>
      </c>
      <c r="K7" s="5" t="s">
        <v>47</v>
      </c>
      <c r="L7" s="7">
        <v>3200</v>
      </c>
      <c r="M7" s="7">
        <v>1500</v>
      </c>
      <c r="N7" s="7">
        <v>200</v>
      </c>
      <c r="O7" s="8">
        <f t="shared" si="1"/>
        <v>4900</v>
      </c>
      <c r="P7" s="5" t="s">
        <v>28</v>
      </c>
      <c r="Q7" s="5" t="s">
        <v>48</v>
      </c>
    </row>
    <row r="8" spans="1:17" s="9" customFormat="1" ht="31" x14ac:dyDescent="0.35">
      <c r="A8" s="4">
        <f t="shared" si="0"/>
        <v>4</v>
      </c>
      <c r="B8" s="5" t="s">
        <v>49</v>
      </c>
      <c r="C8" s="6">
        <v>46269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36</v>
      </c>
      <c r="J8" s="5" t="s">
        <v>55</v>
      </c>
      <c r="K8" s="5" t="s">
        <v>56</v>
      </c>
      <c r="L8" s="7">
        <v>300</v>
      </c>
      <c r="M8" s="7">
        <v>500</v>
      </c>
      <c r="N8" s="7">
        <v>0</v>
      </c>
      <c r="O8" s="8">
        <f t="shared" si="1"/>
        <v>800</v>
      </c>
      <c r="P8" s="5" t="s">
        <v>57</v>
      </c>
      <c r="Q8" s="5" t="s">
        <v>58</v>
      </c>
    </row>
    <row r="9" spans="1:17" s="9" customFormat="1" ht="31" x14ac:dyDescent="0.35">
      <c r="A9" s="4">
        <f t="shared" si="0"/>
        <v>5</v>
      </c>
      <c r="B9" s="5" t="s">
        <v>59</v>
      </c>
      <c r="C9" s="6">
        <v>46270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24</v>
      </c>
      <c r="I9" s="5" t="s">
        <v>64</v>
      </c>
      <c r="J9" s="5" t="s">
        <v>65</v>
      </c>
      <c r="K9" s="5" t="s">
        <v>66</v>
      </c>
      <c r="L9" s="7">
        <v>2400</v>
      </c>
      <c r="M9" s="7">
        <v>800</v>
      </c>
      <c r="N9" s="7">
        <v>100</v>
      </c>
      <c r="O9" s="8">
        <f t="shared" si="1"/>
        <v>3300</v>
      </c>
      <c r="P9" s="5" t="s">
        <v>28</v>
      </c>
      <c r="Q9" s="5" t="s">
        <v>67</v>
      </c>
    </row>
    <row r="10" spans="1:17" s="9" customFormat="1" ht="31" x14ac:dyDescent="0.35">
      <c r="A10" s="4">
        <f t="shared" si="0"/>
        <v>6</v>
      </c>
      <c r="B10" s="5" t="s">
        <v>68</v>
      </c>
      <c r="C10" s="6">
        <v>46272</v>
      </c>
      <c r="D10" s="5" t="s">
        <v>69</v>
      </c>
      <c r="E10" s="5" t="s">
        <v>70</v>
      </c>
      <c r="F10" s="5" t="s">
        <v>22</v>
      </c>
      <c r="G10" s="5" t="s">
        <v>71</v>
      </c>
      <c r="H10" s="5" t="s">
        <v>35</v>
      </c>
      <c r="I10" s="5" t="s">
        <v>25</v>
      </c>
      <c r="J10" s="5" t="s">
        <v>72</v>
      </c>
      <c r="K10" s="5" t="s">
        <v>73</v>
      </c>
      <c r="L10" s="7">
        <v>0</v>
      </c>
      <c r="M10" s="7">
        <v>550</v>
      </c>
      <c r="N10" s="7">
        <v>50</v>
      </c>
      <c r="O10" s="8">
        <f t="shared" si="1"/>
        <v>600</v>
      </c>
      <c r="P10" s="5" t="s">
        <v>28</v>
      </c>
      <c r="Q10" s="5" t="s">
        <v>74</v>
      </c>
    </row>
    <row r="11" spans="1:17" s="9" customFormat="1" ht="31" x14ac:dyDescent="0.35">
      <c r="A11" s="4">
        <f t="shared" si="0"/>
        <v>7</v>
      </c>
      <c r="B11" s="5" t="s">
        <v>75</v>
      </c>
      <c r="C11" s="6">
        <v>46274</v>
      </c>
      <c r="D11" s="5" t="s">
        <v>76</v>
      </c>
      <c r="E11" s="5" t="s">
        <v>77</v>
      </c>
      <c r="F11" s="5" t="s">
        <v>33</v>
      </c>
      <c r="G11" s="5" t="s">
        <v>34</v>
      </c>
      <c r="H11" s="5" t="s">
        <v>45</v>
      </c>
      <c r="I11" s="5" t="s">
        <v>78</v>
      </c>
      <c r="J11" s="5" t="s">
        <v>79</v>
      </c>
      <c r="K11" s="5" t="s">
        <v>80</v>
      </c>
      <c r="L11" s="7">
        <v>150</v>
      </c>
      <c r="M11" s="7">
        <v>500</v>
      </c>
      <c r="N11" s="7">
        <v>0</v>
      </c>
      <c r="O11" s="8">
        <f t="shared" si="1"/>
        <v>650</v>
      </c>
      <c r="P11" s="5" t="s">
        <v>28</v>
      </c>
      <c r="Q11" s="5" t="s">
        <v>81</v>
      </c>
    </row>
    <row r="12" spans="1:17" s="9" customFormat="1" ht="31" x14ac:dyDescent="0.35">
      <c r="A12" s="4">
        <f t="shared" si="0"/>
        <v>8</v>
      </c>
      <c r="B12" s="5" t="s">
        <v>82</v>
      </c>
      <c r="C12" s="6">
        <v>46275</v>
      </c>
      <c r="D12" s="5" t="s">
        <v>83</v>
      </c>
      <c r="E12" s="5" t="s">
        <v>84</v>
      </c>
      <c r="F12" s="5" t="s">
        <v>22</v>
      </c>
      <c r="G12" s="5" t="s">
        <v>85</v>
      </c>
      <c r="H12" s="5" t="s">
        <v>54</v>
      </c>
      <c r="I12" s="5" t="s">
        <v>36</v>
      </c>
      <c r="J12" s="5" t="s">
        <v>86</v>
      </c>
      <c r="K12" s="5" t="s">
        <v>87</v>
      </c>
      <c r="L12" s="7">
        <v>0</v>
      </c>
      <c r="M12" s="7">
        <v>650</v>
      </c>
      <c r="N12" s="7">
        <v>0</v>
      </c>
      <c r="O12" s="8">
        <f t="shared" si="1"/>
        <v>650</v>
      </c>
      <c r="P12" s="5" t="s">
        <v>88</v>
      </c>
      <c r="Q12" s="5" t="s">
        <v>89</v>
      </c>
    </row>
    <row r="13" spans="1:17" s="9" customFormat="1" ht="31" x14ac:dyDescent="0.35">
      <c r="A13" s="4">
        <f t="shared" si="0"/>
        <v>9</v>
      </c>
      <c r="B13" s="5" t="s">
        <v>90</v>
      </c>
      <c r="C13" s="6">
        <v>46277</v>
      </c>
      <c r="D13" s="5" t="s">
        <v>91</v>
      </c>
      <c r="E13" s="5" t="s">
        <v>92</v>
      </c>
      <c r="F13" s="5" t="s">
        <v>43</v>
      </c>
      <c r="G13" s="5" t="s">
        <v>93</v>
      </c>
      <c r="H13" s="5" t="s">
        <v>24</v>
      </c>
      <c r="I13" s="5" t="s">
        <v>25</v>
      </c>
      <c r="J13" s="5" t="s">
        <v>94</v>
      </c>
      <c r="K13" s="5" t="s">
        <v>95</v>
      </c>
      <c r="L13" s="7">
        <v>1800</v>
      </c>
      <c r="M13" s="7">
        <v>1150</v>
      </c>
      <c r="N13" s="7">
        <v>100</v>
      </c>
      <c r="O13" s="8">
        <f t="shared" si="1"/>
        <v>3050</v>
      </c>
      <c r="P13" s="5" t="s">
        <v>28</v>
      </c>
      <c r="Q13" s="5" t="s">
        <v>96</v>
      </c>
    </row>
    <row r="14" spans="1:17" s="9" customFormat="1" ht="31" x14ac:dyDescent="0.35">
      <c r="A14" s="4">
        <f t="shared" si="0"/>
        <v>10</v>
      </c>
      <c r="B14" s="5" t="s">
        <v>97</v>
      </c>
      <c r="C14" s="6">
        <v>46279</v>
      </c>
      <c r="D14" s="5" t="s">
        <v>98</v>
      </c>
      <c r="E14" s="5" t="s">
        <v>99</v>
      </c>
      <c r="F14" s="5" t="s">
        <v>22</v>
      </c>
      <c r="G14" s="5" t="s">
        <v>100</v>
      </c>
      <c r="H14" s="5" t="s">
        <v>35</v>
      </c>
      <c r="I14" s="5" t="s">
        <v>64</v>
      </c>
      <c r="J14" s="5" t="s">
        <v>101</v>
      </c>
      <c r="K14" s="5" t="s">
        <v>102</v>
      </c>
      <c r="L14" s="7">
        <v>1250</v>
      </c>
      <c r="M14" s="7">
        <v>900</v>
      </c>
      <c r="N14" s="7">
        <v>0</v>
      </c>
      <c r="O14" s="8">
        <f t="shared" si="1"/>
        <v>2150</v>
      </c>
      <c r="P14" s="5" t="s">
        <v>57</v>
      </c>
      <c r="Q14" s="5" t="s">
        <v>103</v>
      </c>
    </row>
    <row r="15" spans="1:17" s="3" customFormat="1" ht="31" x14ac:dyDescent="0.35">
      <c r="A15" s="4">
        <v>11</v>
      </c>
      <c r="B15" s="5" t="s">
        <v>125</v>
      </c>
      <c r="C15" s="6">
        <v>46280</v>
      </c>
      <c r="D15" s="2" t="s">
        <v>126</v>
      </c>
      <c r="E15" s="5" t="s">
        <v>99</v>
      </c>
      <c r="F15" s="2" t="s">
        <v>33</v>
      </c>
      <c r="G15" s="5" t="s">
        <v>100</v>
      </c>
      <c r="H15" s="4" t="s">
        <v>35</v>
      </c>
      <c r="I15" s="2" t="s">
        <v>36</v>
      </c>
      <c r="J15" s="5" t="s">
        <v>101</v>
      </c>
      <c r="K15" s="5" t="s">
        <v>102</v>
      </c>
      <c r="L15" s="4">
        <v>1150</v>
      </c>
      <c r="M15" s="4">
        <v>800</v>
      </c>
      <c r="N15" s="7">
        <v>0</v>
      </c>
      <c r="O15" s="8">
        <f t="shared" si="1"/>
        <v>1950</v>
      </c>
      <c r="P15" s="2" t="s">
        <v>57</v>
      </c>
      <c r="Q15" s="5" t="s">
        <v>103</v>
      </c>
    </row>
    <row r="16" spans="1:17" ht="15.5" x14ac:dyDescent="0.35">
      <c r="E16" s="5"/>
    </row>
  </sheetData>
  <mergeCells count="2">
    <mergeCell ref="A2:Q2"/>
    <mergeCell ref="A1:Q1"/>
  </mergeCells>
  <phoneticPr fontId="8" type="noConversion"/>
  <conditionalFormatting sqref="I5:I1000">
    <cfRule type="expression" dxfId="4" priority="4">
      <formula>I5="High"</formula>
    </cfRule>
    <cfRule type="expression" dxfId="3" priority="5">
      <formula>I5="Urgent"</formula>
    </cfRule>
  </conditionalFormatting>
  <conditionalFormatting sqref="P5:P1000">
    <cfRule type="expression" dxfId="2" priority="1">
      <formula>P5="Completed"</formula>
    </cfRule>
    <cfRule type="expression" dxfId="1" priority="2">
      <formula>P5="In Progress"</formula>
    </cfRule>
    <cfRule type="expression" dxfId="0" priority="3">
      <formula>OR(P5="Urgent",I5="Urgent")</formula>
    </cfRule>
  </conditionalFormatting>
  <dataValidations count="4">
    <dataValidation type="list" allowBlank="1" sqref="F5:F1000" xr:uid="{00000000-0002-0000-0000-000000000000}">
      <formula1>"Installation,Repair,Maintenance,Inspection,Replacement"</formula1>
    </dataValidation>
    <dataValidation type="list" allowBlank="1" sqref="H5:H1000" xr:uid="{00000000-0002-0000-0000-000001000000}">
      <formula1>"Amit Sharma,Rahul Verma,Suresh Patel,Vikas Singh"</formula1>
    </dataValidation>
    <dataValidation type="list" allowBlank="1" sqref="I5:I1000" xr:uid="{00000000-0002-0000-0000-000002000000}">
      <formula1>"Low,Medium,High,Urgent"</formula1>
    </dataValidation>
    <dataValidation type="list" allowBlank="1" sqref="P5:P1000" xr:uid="{00000000-0002-0000-0000-000003000000}">
      <formula1>"Open,In Progress,Completed,On Hold,Cancelled"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3"/>
  <sheetViews>
    <sheetView zoomScale="55" zoomScaleNormal="55" workbookViewId="0">
      <pane ySplit="2" topLeftCell="A3" activePane="bottomLeft" state="frozen"/>
      <selection pane="bottomLeft" activeCell="E31" sqref="E31"/>
    </sheetView>
  </sheetViews>
  <sheetFormatPr defaultRowHeight="14.5" x14ac:dyDescent="0.35"/>
  <cols>
    <col min="1" max="1" width="28" customWidth="1"/>
    <col min="2" max="2" width="20" customWidth="1"/>
    <col min="3" max="3" width="4" customWidth="1"/>
    <col min="4" max="4" width="20" customWidth="1"/>
    <col min="5" max="5" width="15" customWidth="1"/>
    <col min="6" max="6" width="4" customWidth="1"/>
  </cols>
  <sheetData>
    <row r="1" spans="1:17" ht="30" customHeight="1" x14ac:dyDescent="0.55000000000000004">
      <c r="A1" s="21" t="s">
        <v>104</v>
      </c>
      <c r="B1" s="18"/>
      <c r="C1" s="18"/>
      <c r="D1" s="18"/>
      <c r="E1" s="18"/>
      <c r="F1" s="18"/>
    </row>
    <row r="2" spans="1:17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5.5" x14ac:dyDescent="0.35">
      <c r="A3" s="15" t="s">
        <v>105</v>
      </c>
      <c r="B3" s="12">
        <f>COUNTA('Service Report'!B5:B1000)</f>
        <v>11</v>
      </c>
      <c r="C3" s="10"/>
      <c r="D3" s="11" t="s">
        <v>17</v>
      </c>
      <c r="E3" s="11" t="s">
        <v>106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15.5" x14ac:dyDescent="0.35">
      <c r="A4" s="15" t="s">
        <v>107</v>
      </c>
      <c r="B4" s="12">
        <f>COUNTIF('Service Report'!P5:P1000,"Completed")</f>
        <v>7</v>
      </c>
      <c r="C4" s="10"/>
      <c r="D4" s="13" t="s">
        <v>108</v>
      </c>
      <c r="E4" s="13">
        <f>COUNTIF('Service Report'!P5:P1000,D4)</f>
        <v>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5.5" x14ac:dyDescent="0.35">
      <c r="A5" s="15" t="s">
        <v>57</v>
      </c>
      <c r="B5" s="12">
        <f>COUNTIF('Service Report'!P5:P1000,"In Progress")</f>
        <v>3</v>
      </c>
      <c r="C5" s="10"/>
      <c r="D5" s="13" t="s">
        <v>57</v>
      </c>
      <c r="E5" s="13">
        <f>COUNTIF('Service Report'!P5:P1000,D5)</f>
        <v>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5.5" x14ac:dyDescent="0.35">
      <c r="A6" s="15" t="s">
        <v>109</v>
      </c>
      <c r="B6" s="12">
        <f>COUNTIF('Service Report'!P5:P1000,"Open")</f>
        <v>0</v>
      </c>
      <c r="C6" s="10"/>
      <c r="D6" s="13" t="s">
        <v>28</v>
      </c>
      <c r="E6" s="13">
        <f>COUNTIF('Service Report'!P5:P1000,D6)</f>
        <v>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15.5" x14ac:dyDescent="0.35">
      <c r="A7" s="15" t="s">
        <v>88</v>
      </c>
      <c r="B7" s="12">
        <f>COUNTIF('Service Report'!P5:P1000,"On Hold")</f>
        <v>1</v>
      </c>
      <c r="C7" s="10"/>
      <c r="D7" s="13" t="s">
        <v>88</v>
      </c>
      <c r="E7" s="13">
        <f>COUNTIF('Service Report'!P5:P1000,D7)</f>
        <v>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5.5" x14ac:dyDescent="0.35">
      <c r="A8" s="15" t="s">
        <v>110</v>
      </c>
      <c r="B8" s="12">
        <f>COUNTIF('Service Report'!P5:P1000,"Cancelled")</f>
        <v>0</v>
      </c>
      <c r="C8" s="10"/>
      <c r="D8" s="13" t="s">
        <v>110</v>
      </c>
      <c r="E8" s="13">
        <f>COUNTIF('Service Report'!P5:P1000,D8)</f>
        <v>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ht="15.5" x14ac:dyDescent="0.35">
      <c r="A9" s="15" t="s">
        <v>111</v>
      </c>
      <c r="B9" s="14">
        <f>SUM('Service Report'!O5:O1000)</f>
        <v>20300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ht="15.5" x14ac:dyDescent="0.35">
      <c r="A10" s="15" t="s">
        <v>112</v>
      </c>
      <c r="B10" s="14">
        <f>IFERROR(AVERAGE('Service Report'!O5:O1000),0)</f>
        <v>1845.4545454545455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 x14ac:dyDescent="0.3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 x14ac:dyDescent="0.3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5">
      <c r="A17" s="10"/>
      <c r="B17" s="10"/>
      <c r="C17" s="10"/>
      <c r="D17" s="11" t="s">
        <v>7</v>
      </c>
      <c r="E17" s="11" t="s">
        <v>106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5">
      <c r="A18" s="10"/>
      <c r="B18" s="10"/>
      <c r="C18" s="10"/>
      <c r="D18" s="13" t="s">
        <v>43</v>
      </c>
      <c r="E18" s="13">
        <f>COUNTIF('Service Report'!F5:F1000,D18)</f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5">
      <c r="A19" s="10"/>
      <c r="B19" s="10"/>
      <c r="C19" s="10"/>
      <c r="D19" s="13" t="s">
        <v>22</v>
      </c>
      <c r="E19" s="13">
        <f>COUNTIF('Service Report'!F5:F1000,D19)</f>
        <v>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5">
      <c r="A20" s="10"/>
      <c r="B20" s="10"/>
      <c r="C20" s="10"/>
      <c r="D20" s="13" t="s">
        <v>33</v>
      </c>
      <c r="E20" s="13">
        <f>COUNTIF('Service Report'!F5:F1000,D20)</f>
        <v>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5">
      <c r="A21" s="10"/>
      <c r="B21" s="10"/>
      <c r="C21" s="10"/>
      <c r="D21" s="13" t="s">
        <v>52</v>
      </c>
      <c r="E21" s="13">
        <f>COUNTIF('Service Report'!F5:F1000,D21)</f>
        <v>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35">
      <c r="A22" s="10"/>
      <c r="B22" s="10"/>
      <c r="C22" s="10"/>
      <c r="D22" s="13" t="s">
        <v>62</v>
      </c>
      <c r="E22" s="13">
        <f>COUNTIF('Service Report'!F5:F1000,D22)</f>
        <v>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x14ac:dyDescent="0.3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x14ac:dyDescent="0.3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x14ac:dyDescent="0.3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x14ac:dyDescent="0.3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B4" sqref="B4"/>
    </sheetView>
  </sheetViews>
  <sheetFormatPr defaultRowHeight="14.5" x14ac:dyDescent="0.35"/>
  <cols>
    <col min="1" max="1" width="24" customWidth="1"/>
    <col min="2" max="2" width="95" customWidth="1"/>
  </cols>
  <sheetData>
    <row r="1" spans="1:4" ht="23.5" x14ac:dyDescent="0.55000000000000004">
      <c r="A1" s="22" t="s">
        <v>113</v>
      </c>
      <c r="B1" s="23"/>
      <c r="C1" s="23"/>
      <c r="D1" s="23"/>
    </row>
    <row r="3" spans="1:4" ht="29" x14ac:dyDescent="0.35">
      <c r="A3" s="16" t="s">
        <v>114</v>
      </c>
      <c r="B3" s="1" t="s">
        <v>115</v>
      </c>
    </row>
    <row r="4" spans="1:4" x14ac:dyDescent="0.35">
      <c r="A4" s="16" t="s">
        <v>3</v>
      </c>
      <c r="B4" s="1" t="s">
        <v>116</v>
      </c>
    </row>
    <row r="5" spans="1:4" x14ac:dyDescent="0.35">
      <c r="A5" s="16" t="s">
        <v>16</v>
      </c>
      <c r="B5" s="1" t="s">
        <v>117</v>
      </c>
    </row>
    <row r="6" spans="1:4" x14ac:dyDescent="0.35">
      <c r="A6" s="16" t="s">
        <v>2</v>
      </c>
      <c r="B6" s="1" t="s">
        <v>118</v>
      </c>
    </row>
    <row r="7" spans="1:4" x14ac:dyDescent="0.35">
      <c r="A7" s="16" t="s">
        <v>119</v>
      </c>
      <c r="B7" s="1" t="s">
        <v>120</v>
      </c>
    </row>
    <row r="8" spans="1:4" x14ac:dyDescent="0.35">
      <c r="A8" s="16" t="s">
        <v>121</v>
      </c>
      <c r="B8" s="1" t="s">
        <v>122</v>
      </c>
    </row>
    <row r="9" spans="1:4" ht="29" x14ac:dyDescent="0.35">
      <c r="A9" s="16" t="s">
        <v>123</v>
      </c>
      <c r="B9" s="1" t="s">
        <v>124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Service Report</vt:lpstr>
      <vt:lpstr>Summary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Report Excel Sheet</dc:title>
  <dc:subject>Professional service report tracking template</dc:subject>
  <dc:creator>Excel Template Designer</dc:creator>
  <cp:lastModifiedBy>pm</cp:lastModifiedBy>
  <dcterms:created xsi:type="dcterms:W3CDTF">2026-09-15T18:07:34Z</dcterms:created>
  <dcterms:modified xsi:type="dcterms:W3CDTF">2026-09-21T17:37:38Z</dcterms:modified>
</cp:coreProperties>
</file>