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tem\New folder - Copy (4)\"/>
    </mc:Choice>
  </mc:AlternateContent>
  <xr:revisionPtr revIDLastSave="0" documentId="13_ncr:1_{1701EF31-7E9E-40C2-BB39-88F0DA4F4A76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Patient Registration" sheetId="1" r:id="rId1"/>
    <sheet name="Sheet1" sheetId="3" r:id="rId2"/>
    <sheet name="Summary" sheetId="2" r:id="rId3"/>
  </sheets>
  <definedNames>
    <definedName name="_xlnm._FilterDatabase" localSheetId="0" hidden="1">'Patient Registration'!$A$4:$Q$14</definedName>
    <definedName name="_xlnm.Print_Titles" localSheetId="0">'Patient Registration'!$1:$4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2" l="1"/>
  <c r="E11" i="2"/>
  <c r="B11" i="2"/>
  <c r="E10" i="2"/>
  <c r="B10" i="2"/>
  <c r="E9" i="2"/>
  <c r="B9" i="2"/>
  <c r="E8" i="2"/>
  <c r="B8" i="2"/>
  <c r="E7" i="2"/>
  <c r="B7" i="2"/>
  <c r="E6" i="2"/>
  <c r="B6" i="2"/>
  <c r="E5" i="2"/>
  <c r="B5" i="2"/>
  <c r="E4" i="2"/>
  <c r="B4" i="2"/>
  <c r="B3" i="2"/>
  <c r="A14" i="1"/>
  <c r="G13" i="1"/>
  <c r="A13" i="1"/>
  <c r="G12" i="1"/>
  <c r="A12" i="1"/>
  <c r="G11" i="1"/>
  <c r="A11" i="1"/>
  <c r="G10" i="1"/>
  <c r="A10" i="1"/>
  <c r="A9" i="1"/>
  <c r="G8" i="1"/>
  <c r="A8" i="1"/>
  <c r="G7" i="1"/>
  <c r="A7" i="1"/>
  <c r="A6" i="1"/>
  <c r="A5" i="1"/>
</calcChain>
</file>

<file path=xl/sharedStrings.xml><?xml version="1.0" encoding="utf-8"?>
<sst xmlns="http://schemas.openxmlformats.org/spreadsheetml/2006/main" count="204" uniqueCount="120">
  <si>
    <t>PATIENT REGISTRATION RECORD</t>
  </si>
  <si>
    <t>Patient registration and basic demographic record</t>
  </si>
  <si>
    <t>S.No.</t>
  </si>
  <si>
    <t>Registration ID</t>
  </si>
  <si>
    <t>Registration Date</t>
  </si>
  <si>
    <t>Patient Name</t>
  </si>
  <si>
    <t>Gender</t>
  </si>
  <si>
    <t>Date of Birth</t>
  </si>
  <si>
    <t>Age</t>
  </si>
  <si>
    <t>Mobile Number</t>
  </si>
  <si>
    <t>Blood Group</t>
  </si>
  <si>
    <t>Address</t>
  </si>
  <si>
    <t>City</t>
  </si>
  <si>
    <t>Emergency Contact</t>
  </si>
  <si>
    <t>Visit Type</t>
  </si>
  <si>
    <t>Department</t>
  </si>
  <si>
    <t>Doctor</t>
  </si>
  <si>
    <t>Registration Status</t>
  </si>
  <si>
    <t>Remarks</t>
  </si>
  <si>
    <t>REG-0001</t>
  </si>
  <si>
    <t>Aarav Sharma</t>
  </si>
  <si>
    <t>Male</t>
  </si>
  <si>
    <t>B+</t>
  </si>
  <si>
    <t>12 MG Road</t>
  </si>
  <si>
    <t>Indore</t>
  </si>
  <si>
    <t>9123456780</t>
  </si>
  <si>
    <t>New</t>
  </si>
  <si>
    <t>General Medicine</t>
  </si>
  <si>
    <t>Dr. R. Mehta</t>
  </si>
  <si>
    <t>Active</t>
  </si>
  <si>
    <t>First visit</t>
  </si>
  <si>
    <t>REG-0002</t>
  </si>
  <si>
    <t>Female</t>
  </si>
  <si>
    <t>O+</t>
  </si>
  <si>
    <t>45 Vijay Nagar</t>
  </si>
  <si>
    <t>9988776655</t>
  </si>
  <si>
    <t>Follow-up</t>
  </si>
  <si>
    <t>Cardiology</t>
  </si>
  <si>
    <t>Dr. S. Jain</t>
  </si>
  <si>
    <t>Follow-up consultation</t>
  </si>
  <si>
    <t>REG-0003</t>
  </si>
  <si>
    <t>Rohan Patel</t>
  </si>
  <si>
    <t>A+</t>
  </si>
  <si>
    <t>8 Scheme No. 54</t>
  </si>
  <si>
    <t>9012345678</t>
  </si>
  <si>
    <t>Orthopedics</t>
  </si>
  <si>
    <t>Dr. A. Gupta</t>
  </si>
  <si>
    <t>Sports injury</t>
  </si>
  <si>
    <t>REG-0004</t>
  </si>
  <si>
    <t>AB+</t>
  </si>
  <si>
    <t>21 Palasia</t>
  </si>
  <si>
    <t>9876500001</t>
  </si>
  <si>
    <t>Dermatology</t>
  </si>
  <si>
    <t>Dr. P. Shah</t>
  </si>
  <si>
    <t>Skin consultation</t>
  </si>
  <si>
    <t>REG-0005</t>
  </si>
  <si>
    <t>Vikram Yadav</t>
  </si>
  <si>
    <t>O-</t>
  </si>
  <si>
    <t>17 Rau Road</t>
  </si>
  <si>
    <t>9765432100</t>
  </si>
  <si>
    <t>Routine follow-up</t>
  </si>
  <si>
    <t>REG-0006</t>
  </si>
  <si>
    <t>5 Bengali Square</t>
  </si>
  <si>
    <t>9893123456</t>
  </si>
  <si>
    <t>Pediatrics</t>
  </si>
  <si>
    <t>Dr. K. Rao</t>
  </si>
  <si>
    <t>Parent accompanied</t>
  </si>
  <si>
    <t>REG-0007</t>
  </si>
  <si>
    <t>Manoj Gupta</t>
  </si>
  <si>
    <t>A-</t>
  </si>
  <si>
    <t>31 Sudama Nagar</t>
  </si>
  <si>
    <t>9826001111</t>
  </si>
  <si>
    <t>BP evaluation</t>
  </si>
  <si>
    <t>REG-0008</t>
  </si>
  <si>
    <t>9 Nipania</t>
  </si>
  <si>
    <t>9300098765</t>
  </si>
  <si>
    <t>Gynecology</t>
  </si>
  <si>
    <t>Dr. M. Kapoor</t>
  </si>
  <si>
    <t>Scheduled follow-up</t>
  </si>
  <si>
    <t>REG-0009</t>
  </si>
  <si>
    <t>Suresh Khan</t>
  </si>
  <si>
    <t>AB-</t>
  </si>
  <si>
    <t>14 Khajrana</t>
  </si>
  <si>
    <t>9993098765</t>
  </si>
  <si>
    <t>ENT</t>
  </si>
  <si>
    <t>Dr. N. Verma</t>
  </si>
  <si>
    <t>Hearing complaint</t>
  </si>
  <si>
    <t>REG-0010</t>
  </si>
  <si>
    <t>Pooja Rathore</t>
  </si>
  <si>
    <t>B-</t>
  </si>
  <si>
    <t>27 Annapurna Road</t>
  </si>
  <si>
    <t>9001098765</t>
  </si>
  <si>
    <t>Pending</t>
  </si>
  <si>
    <t>Registration documents pending</t>
  </si>
  <si>
    <t>PATIENT REGISTRATION SUMMARY</t>
  </si>
  <si>
    <t>Total Registered Patients</t>
  </si>
  <si>
    <t>Patients</t>
  </si>
  <si>
    <t>Male Patients</t>
  </si>
  <si>
    <t>Female Patients</t>
  </si>
  <si>
    <t>Other Gender</t>
  </si>
  <si>
    <t>New Visits</t>
  </si>
  <si>
    <t>Follow-up Visits</t>
  </si>
  <si>
    <t>Emergency Visits</t>
  </si>
  <si>
    <t>Active Registrations</t>
  </si>
  <si>
    <t>Pending Registrations</t>
  </si>
  <si>
    <t>Neurology</t>
  </si>
  <si>
    <t>Other</t>
  </si>
  <si>
    <t>Korav Kumar</t>
  </si>
  <si>
    <t>Anil Sharma</t>
  </si>
  <si>
    <t>Bhanu Singh</t>
  </si>
  <si>
    <t>Vinita Singh</t>
  </si>
  <si>
    <t>xxxxxxxxxxxxx</t>
  </si>
  <si>
    <t>REG-0011</t>
  </si>
  <si>
    <t>Vishnu Kushwah</t>
  </si>
  <si>
    <t>City Colony</t>
  </si>
  <si>
    <t>Gwalior</t>
  </si>
  <si>
    <t>Dashboard</t>
  </si>
  <si>
    <t>KPI Card</t>
  </si>
  <si>
    <t>Pie Chart</t>
  </si>
  <si>
    <t>Bar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</si>
</sst>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3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Font="1"/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vertical="center"/>
    </xf>
  </cellXfs>
  <cellStyles count="1">
    <cellStyle name="Normal" xfId="0" builtinId="0"/>
  </cellStyles>
  <dxfs count="2">
    <dxf>
      <fill>
        <patternFill patternType="solid">
          <fgColor rgb="FFF4CCCC"/>
        </patternFill>
      </fill>
    </dxf>
    <dxf>
      <fill>
        <patternFill patternType="solid">
          <fgColor rgb="FFFFF2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Patients by Department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Summary!$E$3</c:f>
              <c:strCache>
                <c:ptCount val="1"/>
                <c:pt idx="0">
                  <c:v>Patients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Summary!$D$4:$D$12</c:f>
              <c:strCache>
                <c:ptCount val="9"/>
                <c:pt idx="0">
                  <c:v>General Medicine</c:v>
                </c:pt>
                <c:pt idx="1">
                  <c:v>Cardiology</c:v>
                </c:pt>
                <c:pt idx="2">
                  <c:v>Orthopedics</c:v>
                </c:pt>
                <c:pt idx="3">
                  <c:v>Dermatology</c:v>
                </c:pt>
                <c:pt idx="4">
                  <c:v>Pediatrics</c:v>
                </c:pt>
                <c:pt idx="5">
                  <c:v>Gynecology</c:v>
                </c:pt>
                <c:pt idx="6">
                  <c:v>ENT</c:v>
                </c:pt>
                <c:pt idx="7">
                  <c:v>Neurology</c:v>
                </c:pt>
                <c:pt idx="8">
                  <c:v>Other</c:v>
                </c:pt>
              </c:strCache>
            </c:strRef>
          </c:cat>
          <c:val>
            <c:numRef>
              <c:f>Summary!$E$4:$E$12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4-4F04-BB2B-CF5D75F737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Gender Distribution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6EA-45CD-B8AF-30151B87C44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6EA-45CD-B8AF-30151B87C44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6EA-45CD-B8AF-30151B87C445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Summary!$A$4:$A$6</c:f>
              <c:strCache>
                <c:ptCount val="3"/>
                <c:pt idx="0">
                  <c:v>Male Patients</c:v>
                </c:pt>
                <c:pt idx="1">
                  <c:v>Female Patients</c:v>
                </c:pt>
                <c:pt idx="2">
                  <c:v>Other Gender</c:v>
                </c:pt>
              </c:strCache>
            </c:strRef>
          </c:cat>
          <c:val>
            <c:numRef>
              <c:f>Summary!$B$4:$B$6</c:f>
              <c:numCache>
                <c:formatCode>General</c:formatCode>
                <c:ptCount val="3"/>
                <c:pt idx="0">
                  <c:v>7</c:v>
                </c:pt>
                <c:pt idx="1">
                  <c:v>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B6-49EA-A006-1D3D02622409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</xdr:col>
      <xdr:colOff>1062182</xdr:colOff>
      <xdr:row>13</xdr:row>
      <xdr:rowOff>23091</xdr:rowOff>
    </xdr:from>
    <xdr:ext cx="324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"/>
  <sheetViews>
    <sheetView showGridLines="0" zoomScale="40" zoomScaleNormal="40" workbookViewId="0">
      <pane ySplit="4" topLeftCell="A5" activePane="bottomLeft" state="frozen"/>
      <selection pane="bottomLeft" activeCell="A4" sqref="A4:XFD4"/>
    </sheetView>
  </sheetViews>
  <sheetFormatPr defaultRowHeight="14.5" x14ac:dyDescent="0.35"/>
  <cols>
    <col min="1" max="1" width="8" customWidth="1"/>
    <col min="2" max="2" width="18" customWidth="1"/>
    <col min="3" max="3" width="17" customWidth="1"/>
    <col min="4" max="4" width="22" customWidth="1"/>
    <col min="5" max="5" width="12" customWidth="1"/>
    <col min="6" max="6" width="15" customWidth="1"/>
    <col min="7" max="7" width="10" customWidth="1"/>
    <col min="8" max="8" width="17" customWidth="1"/>
    <col min="9" max="9" width="13" customWidth="1"/>
    <col min="10" max="10" width="24" customWidth="1"/>
    <col min="11" max="11" width="14" customWidth="1"/>
    <col min="12" max="12" width="18" customWidth="1"/>
    <col min="13" max="13" width="16" customWidth="1"/>
    <col min="14" max="15" width="20" customWidth="1"/>
    <col min="16" max="16" width="19" customWidth="1"/>
    <col min="17" max="17" width="28" customWidth="1"/>
  </cols>
  <sheetData>
    <row r="1" spans="1:17" ht="28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x14ac:dyDescent="0.3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4" spans="1:17" s="7" customFormat="1" ht="16" customHeight="1" x14ac:dyDescent="0.3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</row>
    <row r="5" spans="1:17" s="5" customFormat="1" x14ac:dyDescent="0.35">
      <c r="A5" s="6">
        <f t="shared" ref="A5:A14" si="0">IF(D5="","",ROW()-4)</f>
        <v>1</v>
      </c>
      <c r="B5" s="8" t="s">
        <v>19</v>
      </c>
      <c r="C5" s="9">
        <v>46266</v>
      </c>
      <c r="D5" s="8" t="s">
        <v>20</v>
      </c>
      <c r="E5" s="8" t="s">
        <v>21</v>
      </c>
      <c r="F5" s="9">
        <v>33712</v>
      </c>
      <c r="G5" s="6">
        <v>35</v>
      </c>
      <c r="H5" s="8" t="s">
        <v>111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  <c r="N5" s="8" t="s">
        <v>27</v>
      </c>
      <c r="O5" s="8" t="s">
        <v>28</v>
      </c>
      <c r="P5" s="8" t="s">
        <v>29</v>
      </c>
      <c r="Q5" s="8" t="s">
        <v>30</v>
      </c>
    </row>
    <row r="6" spans="1:17" s="5" customFormat="1" x14ac:dyDescent="0.35">
      <c r="A6" s="1">
        <f t="shared" si="0"/>
        <v>2</v>
      </c>
      <c r="B6" s="10" t="s">
        <v>31</v>
      </c>
      <c r="C6" s="11">
        <v>46267</v>
      </c>
      <c r="D6" s="10" t="s">
        <v>107</v>
      </c>
      <c r="E6" s="10" t="s">
        <v>32</v>
      </c>
      <c r="F6" s="11">
        <v>32454</v>
      </c>
      <c r="G6" s="1">
        <v>40</v>
      </c>
      <c r="H6" s="8" t="s">
        <v>111</v>
      </c>
      <c r="I6" s="10" t="s">
        <v>33</v>
      </c>
      <c r="J6" s="10" t="s">
        <v>34</v>
      </c>
      <c r="K6" s="10" t="s">
        <v>24</v>
      </c>
      <c r="L6" s="10" t="s">
        <v>35</v>
      </c>
      <c r="M6" s="10" t="s">
        <v>36</v>
      </c>
      <c r="N6" s="10" t="s">
        <v>37</v>
      </c>
      <c r="O6" s="10" t="s">
        <v>38</v>
      </c>
      <c r="P6" s="10" t="s">
        <v>29</v>
      </c>
      <c r="Q6" s="10" t="s">
        <v>39</v>
      </c>
    </row>
    <row r="7" spans="1:17" s="5" customFormat="1" x14ac:dyDescent="0.35">
      <c r="A7" s="1">
        <f t="shared" si="0"/>
        <v>3</v>
      </c>
      <c r="B7" s="10" t="s">
        <v>40</v>
      </c>
      <c r="C7" s="11">
        <v>46268</v>
      </c>
      <c r="D7" s="10" t="s">
        <v>41</v>
      </c>
      <c r="E7" s="10" t="s">
        <v>21</v>
      </c>
      <c r="F7" s="11">
        <v>36947</v>
      </c>
      <c r="G7" s="1">
        <f t="shared" ref="G7:G13" ca="1" si="1">IF(F7="","",DATEDIF(F7,TODAY(),"Y"))</f>
        <v>25</v>
      </c>
      <c r="H7" s="8" t="s">
        <v>111</v>
      </c>
      <c r="I7" s="10" t="s">
        <v>42</v>
      </c>
      <c r="J7" s="10" t="s">
        <v>43</v>
      </c>
      <c r="K7" s="10" t="s">
        <v>24</v>
      </c>
      <c r="L7" s="10" t="s">
        <v>44</v>
      </c>
      <c r="M7" s="10" t="s">
        <v>26</v>
      </c>
      <c r="N7" s="10" t="s">
        <v>45</v>
      </c>
      <c r="O7" s="10" t="s">
        <v>46</v>
      </c>
      <c r="P7" s="10" t="s">
        <v>29</v>
      </c>
      <c r="Q7" s="10" t="s">
        <v>47</v>
      </c>
    </row>
    <row r="8" spans="1:17" s="5" customFormat="1" x14ac:dyDescent="0.35">
      <c r="A8" s="1">
        <f t="shared" si="0"/>
        <v>4</v>
      </c>
      <c r="B8" s="10" t="s">
        <v>48</v>
      </c>
      <c r="C8" s="11">
        <v>46269</v>
      </c>
      <c r="D8" s="10" t="s">
        <v>108</v>
      </c>
      <c r="E8" s="10" t="s">
        <v>32</v>
      </c>
      <c r="F8" s="11">
        <v>35290</v>
      </c>
      <c r="G8" s="1">
        <f t="shared" ca="1" si="1"/>
        <v>30</v>
      </c>
      <c r="H8" s="8" t="s">
        <v>111</v>
      </c>
      <c r="I8" s="10" t="s">
        <v>49</v>
      </c>
      <c r="J8" s="10" t="s">
        <v>50</v>
      </c>
      <c r="K8" s="10" t="s">
        <v>24</v>
      </c>
      <c r="L8" s="10" t="s">
        <v>51</v>
      </c>
      <c r="M8" s="10" t="s">
        <v>26</v>
      </c>
      <c r="N8" s="10" t="s">
        <v>52</v>
      </c>
      <c r="O8" s="10" t="s">
        <v>53</v>
      </c>
      <c r="P8" s="10" t="s">
        <v>29</v>
      </c>
      <c r="Q8" s="10" t="s">
        <v>54</v>
      </c>
    </row>
    <row r="9" spans="1:17" s="5" customFormat="1" x14ac:dyDescent="0.35">
      <c r="A9" s="1">
        <f t="shared" si="0"/>
        <v>5</v>
      </c>
      <c r="B9" s="10" t="s">
        <v>55</v>
      </c>
      <c r="C9" s="11">
        <v>46270</v>
      </c>
      <c r="D9" s="10" t="s">
        <v>56</v>
      </c>
      <c r="E9" s="10" t="s">
        <v>21</v>
      </c>
      <c r="F9" s="11">
        <v>28885</v>
      </c>
      <c r="G9" s="1">
        <v>45</v>
      </c>
      <c r="H9" s="8" t="s">
        <v>111</v>
      </c>
      <c r="I9" s="10" t="s">
        <v>57</v>
      </c>
      <c r="J9" s="10" t="s">
        <v>58</v>
      </c>
      <c r="K9" s="10" t="s">
        <v>24</v>
      </c>
      <c r="L9" s="10" t="s">
        <v>59</v>
      </c>
      <c r="M9" s="10" t="s">
        <v>36</v>
      </c>
      <c r="N9" s="10" t="s">
        <v>27</v>
      </c>
      <c r="O9" s="10" t="s">
        <v>28</v>
      </c>
      <c r="P9" s="10" t="s">
        <v>29</v>
      </c>
      <c r="Q9" s="10" t="s">
        <v>60</v>
      </c>
    </row>
    <row r="10" spans="1:17" s="5" customFormat="1" x14ac:dyDescent="0.35">
      <c r="A10" s="1">
        <f t="shared" si="0"/>
        <v>6</v>
      </c>
      <c r="B10" s="10" t="s">
        <v>61</v>
      </c>
      <c r="C10" s="11">
        <v>46271</v>
      </c>
      <c r="D10" s="10" t="s">
        <v>110</v>
      </c>
      <c r="E10" s="10" t="s">
        <v>32</v>
      </c>
      <c r="F10" s="11">
        <v>40341</v>
      </c>
      <c r="G10" s="1">
        <f t="shared" ca="1" si="1"/>
        <v>16</v>
      </c>
      <c r="H10" s="8" t="s">
        <v>111</v>
      </c>
      <c r="I10" s="10" t="s">
        <v>22</v>
      </c>
      <c r="J10" s="10" t="s">
        <v>62</v>
      </c>
      <c r="K10" s="10" t="s">
        <v>24</v>
      </c>
      <c r="L10" s="10" t="s">
        <v>63</v>
      </c>
      <c r="M10" s="10" t="s">
        <v>26</v>
      </c>
      <c r="N10" s="10" t="s">
        <v>64</v>
      </c>
      <c r="O10" s="10" t="s">
        <v>65</v>
      </c>
      <c r="P10" s="10" t="s">
        <v>29</v>
      </c>
      <c r="Q10" s="10" t="s">
        <v>66</v>
      </c>
    </row>
    <row r="11" spans="1:17" s="5" customFormat="1" x14ac:dyDescent="0.35">
      <c r="A11" s="1">
        <f t="shared" si="0"/>
        <v>7</v>
      </c>
      <c r="B11" s="10" t="s">
        <v>67</v>
      </c>
      <c r="C11" s="11">
        <v>46272</v>
      </c>
      <c r="D11" s="10" t="s">
        <v>68</v>
      </c>
      <c r="E11" s="10" t="s">
        <v>21</v>
      </c>
      <c r="F11" s="11">
        <v>25102</v>
      </c>
      <c r="G11" s="1">
        <f t="shared" ca="1" si="1"/>
        <v>58</v>
      </c>
      <c r="H11" s="8" t="s">
        <v>111</v>
      </c>
      <c r="I11" s="10" t="s">
        <v>69</v>
      </c>
      <c r="J11" s="10" t="s">
        <v>70</v>
      </c>
      <c r="K11" s="10" t="s">
        <v>24</v>
      </c>
      <c r="L11" s="10" t="s">
        <v>71</v>
      </c>
      <c r="M11" s="10" t="s">
        <v>26</v>
      </c>
      <c r="N11" s="10" t="s">
        <v>37</v>
      </c>
      <c r="O11" s="10" t="s">
        <v>38</v>
      </c>
      <c r="P11" s="10" t="s">
        <v>29</v>
      </c>
      <c r="Q11" s="10" t="s">
        <v>72</v>
      </c>
    </row>
    <row r="12" spans="1:17" s="5" customFormat="1" x14ac:dyDescent="0.35">
      <c r="A12" s="1">
        <f t="shared" si="0"/>
        <v>8</v>
      </c>
      <c r="B12" s="10" t="s">
        <v>73</v>
      </c>
      <c r="C12" s="11">
        <v>46273</v>
      </c>
      <c r="D12" s="10" t="s">
        <v>109</v>
      </c>
      <c r="E12" s="10" t="s">
        <v>21</v>
      </c>
      <c r="F12" s="11">
        <v>33210</v>
      </c>
      <c r="G12" s="1">
        <f t="shared" ca="1" si="1"/>
        <v>35</v>
      </c>
      <c r="H12" s="8" t="s">
        <v>111</v>
      </c>
      <c r="I12" s="10" t="s">
        <v>33</v>
      </c>
      <c r="J12" s="10" t="s">
        <v>74</v>
      </c>
      <c r="K12" s="10" t="s">
        <v>24</v>
      </c>
      <c r="L12" s="10" t="s">
        <v>75</v>
      </c>
      <c r="M12" s="10" t="s">
        <v>36</v>
      </c>
      <c r="N12" s="10" t="s">
        <v>76</v>
      </c>
      <c r="O12" s="10" t="s">
        <v>77</v>
      </c>
      <c r="P12" s="10" t="s">
        <v>29</v>
      </c>
      <c r="Q12" s="10" t="s">
        <v>78</v>
      </c>
    </row>
    <row r="13" spans="1:17" s="5" customFormat="1" x14ac:dyDescent="0.35">
      <c r="A13" s="1">
        <f t="shared" si="0"/>
        <v>9</v>
      </c>
      <c r="B13" s="10" t="s">
        <v>79</v>
      </c>
      <c r="C13" s="11">
        <v>46274</v>
      </c>
      <c r="D13" s="10" t="s">
        <v>80</v>
      </c>
      <c r="E13" s="10" t="s">
        <v>21</v>
      </c>
      <c r="F13" s="11">
        <v>30818</v>
      </c>
      <c r="G13" s="1">
        <f t="shared" ca="1" si="1"/>
        <v>42</v>
      </c>
      <c r="H13" s="8" t="s">
        <v>111</v>
      </c>
      <c r="I13" s="10" t="s">
        <v>81</v>
      </c>
      <c r="J13" s="10" t="s">
        <v>82</v>
      </c>
      <c r="K13" s="10" t="s">
        <v>24</v>
      </c>
      <c r="L13" s="10" t="s">
        <v>83</v>
      </c>
      <c r="M13" s="10" t="s">
        <v>26</v>
      </c>
      <c r="N13" s="10" t="s">
        <v>84</v>
      </c>
      <c r="O13" s="10" t="s">
        <v>85</v>
      </c>
      <c r="P13" s="10" t="s">
        <v>29</v>
      </c>
      <c r="Q13" s="10" t="s">
        <v>86</v>
      </c>
    </row>
    <row r="14" spans="1:17" s="5" customFormat="1" x14ac:dyDescent="0.35">
      <c r="A14" s="12">
        <f t="shared" si="0"/>
        <v>10</v>
      </c>
      <c r="B14" s="13" t="s">
        <v>87</v>
      </c>
      <c r="C14" s="14">
        <v>46275</v>
      </c>
      <c r="D14" s="13" t="s">
        <v>88</v>
      </c>
      <c r="E14" s="13" t="s">
        <v>32</v>
      </c>
      <c r="F14" s="14">
        <v>35883</v>
      </c>
      <c r="G14" s="12">
        <v>38</v>
      </c>
      <c r="H14" s="15" t="s">
        <v>111</v>
      </c>
      <c r="I14" s="13" t="s">
        <v>89</v>
      </c>
      <c r="J14" s="13" t="s">
        <v>90</v>
      </c>
      <c r="K14" s="13" t="s">
        <v>24</v>
      </c>
      <c r="L14" s="13" t="s">
        <v>91</v>
      </c>
      <c r="M14" s="13" t="s">
        <v>26</v>
      </c>
      <c r="N14" s="13" t="s">
        <v>27</v>
      </c>
      <c r="O14" s="13" t="s">
        <v>28</v>
      </c>
      <c r="P14" s="13" t="s">
        <v>92</v>
      </c>
      <c r="Q14" s="13" t="s">
        <v>93</v>
      </c>
    </row>
    <row r="15" spans="1:17" s="16" customFormat="1" x14ac:dyDescent="0.35">
      <c r="A15" s="12">
        <v>11</v>
      </c>
      <c r="B15" s="13" t="s">
        <v>112</v>
      </c>
      <c r="C15" s="14">
        <v>46276</v>
      </c>
      <c r="D15" s="13" t="s">
        <v>113</v>
      </c>
      <c r="E15" s="16" t="s">
        <v>21</v>
      </c>
      <c r="F15" s="14">
        <v>35884</v>
      </c>
      <c r="G15" s="12">
        <v>38</v>
      </c>
      <c r="H15" s="15" t="s">
        <v>111</v>
      </c>
      <c r="I15" s="16" t="s">
        <v>22</v>
      </c>
      <c r="J15" s="16" t="s">
        <v>114</v>
      </c>
      <c r="K15" s="16" t="s">
        <v>115</v>
      </c>
      <c r="L15" s="13" t="s">
        <v>91</v>
      </c>
      <c r="M15" s="16" t="s">
        <v>26</v>
      </c>
      <c r="N15" s="16" t="s">
        <v>45</v>
      </c>
      <c r="O15" s="10" t="s">
        <v>46</v>
      </c>
      <c r="P15" s="16" t="s">
        <v>29</v>
      </c>
      <c r="Q15" s="13" t="s">
        <v>93</v>
      </c>
    </row>
  </sheetData>
  <mergeCells count="2">
    <mergeCell ref="A2:Q2"/>
    <mergeCell ref="A1:Q1"/>
  </mergeCells>
  <phoneticPr fontId="6" type="noConversion"/>
  <conditionalFormatting sqref="P5:P1000">
    <cfRule type="expression" dxfId="1" priority="1">
      <formula>P5="Pending"</formula>
    </cfRule>
    <cfRule type="expression" dxfId="0" priority="2">
      <formula>P5="Inactive"</formula>
    </cfRule>
  </conditionalFormatting>
  <dataValidations count="5">
    <dataValidation type="list" allowBlank="1" sqref="E5:E1000" xr:uid="{00000000-0002-0000-0000-000000000000}">
      <formula1>"Male,Female,Other"</formula1>
    </dataValidation>
    <dataValidation type="list" allowBlank="1" sqref="I5:I1000" xr:uid="{00000000-0002-0000-0000-000001000000}">
      <formula1>"A+,A-,B+,B-,AB+,AB-,O+,O-"</formula1>
    </dataValidation>
    <dataValidation type="list" allowBlank="1" sqref="M5:M1000" xr:uid="{00000000-0002-0000-0000-000002000000}">
      <formula1>"New,Follow-up,Emergency,Review"</formula1>
    </dataValidation>
    <dataValidation type="list" allowBlank="1" sqref="P5:P1000" xr:uid="{00000000-0002-0000-0000-000003000000}">
      <formula1>"Active,Pending,Inactive,Transferred"</formula1>
    </dataValidation>
    <dataValidation type="list" allowBlank="1" sqref="N5:N1000" xr:uid="{00000000-0002-0000-0000-000004000000}">
      <formula1>"General Medicine,Cardiology,Orthopedics,Dermatology,Pediatrics,Gynecology,ENT,Neurology,Other"</formula1>
    </dataValidation>
  </dataValidations>
  <pageMargins left="0.75" right="0.75" top="1" bottom="1" header="0.5" footer="0.5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D6635-642D-43EC-88C4-1FB29C0747F6}">
  <dimension ref="A1:A21"/>
  <sheetViews>
    <sheetView tabSelected="1" topLeftCell="A4" workbookViewId="0">
      <selection activeCell="A4" sqref="A1:A1048576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8</v>
      </c>
    </row>
    <row r="8" spans="1:1" x14ac:dyDescent="0.35">
      <c r="A8" t="s">
        <v>9</v>
      </c>
    </row>
    <row r="9" spans="1:1" x14ac:dyDescent="0.35">
      <c r="A9" t="s">
        <v>10</v>
      </c>
    </row>
    <row r="10" spans="1:1" x14ac:dyDescent="0.35">
      <c r="A10" t="s">
        <v>11</v>
      </c>
    </row>
    <row r="11" spans="1:1" x14ac:dyDescent="0.35">
      <c r="A11" t="s">
        <v>12</v>
      </c>
    </row>
    <row r="12" spans="1:1" x14ac:dyDescent="0.35">
      <c r="A12" t="s">
        <v>13</v>
      </c>
    </row>
    <row r="13" spans="1:1" x14ac:dyDescent="0.35">
      <c r="A13" t="s">
        <v>14</v>
      </c>
    </row>
    <row r="14" spans="1:1" x14ac:dyDescent="0.35">
      <c r="A14" t="s">
        <v>15</v>
      </c>
    </row>
    <row r="15" spans="1:1" x14ac:dyDescent="0.35">
      <c r="A15" t="s">
        <v>16</v>
      </c>
    </row>
    <row r="16" spans="1:1" x14ac:dyDescent="0.35">
      <c r="A16" t="s">
        <v>17</v>
      </c>
    </row>
    <row r="17" spans="1:1" x14ac:dyDescent="0.35">
      <c r="A17" t="s">
        <v>18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showGridLines="0" zoomScale="70" zoomScaleNormal="70" workbookViewId="0">
      <pane ySplit="2" topLeftCell="A6" activePane="bottomLeft" state="frozen"/>
      <selection pane="bottomLeft" activeCell="Q21" sqref="Q21"/>
    </sheetView>
  </sheetViews>
  <sheetFormatPr defaultRowHeight="14.5" x14ac:dyDescent="0.35"/>
  <cols>
    <col min="1" max="1" width="28" customWidth="1"/>
    <col min="2" max="2" width="15" customWidth="1"/>
    <col min="4" max="4" width="22" customWidth="1"/>
    <col min="5" max="5" width="12" customWidth="1"/>
    <col min="14" max="14" width="2" customWidth="1"/>
  </cols>
  <sheetData>
    <row r="1" spans="1:5" ht="28" customHeight="1" x14ac:dyDescent="0.35">
      <c r="A1" s="22" t="s">
        <v>94</v>
      </c>
      <c r="B1" s="23"/>
      <c r="C1" s="23"/>
      <c r="D1" s="23"/>
    </row>
    <row r="3" spans="1:5" x14ac:dyDescent="0.35">
      <c r="A3" s="2" t="s">
        <v>95</v>
      </c>
      <c r="B3" s="3">
        <f>COUNTA('Patient Registration'!D5:D1000)</f>
        <v>11</v>
      </c>
      <c r="D3" s="17" t="s">
        <v>15</v>
      </c>
      <c r="E3" s="17" t="s">
        <v>96</v>
      </c>
    </row>
    <row r="4" spans="1:5" x14ac:dyDescent="0.35">
      <c r="A4" s="2" t="s">
        <v>97</v>
      </c>
      <c r="B4" s="3">
        <f>COUNTIF('Patient Registration'!E5:E1000,"Male")</f>
        <v>7</v>
      </c>
      <c r="D4" s="4" t="s">
        <v>27</v>
      </c>
      <c r="E4" s="4">
        <f>COUNTIF('Patient Registration'!N5:N1000,D4)</f>
        <v>3</v>
      </c>
    </row>
    <row r="5" spans="1:5" x14ac:dyDescent="0.35">
      <c r="A5" s="2" t="s">
        <v>98</v>
      </c>
      <c r="B5" s="3">
        <f>COUNTIF('Patient Registration'!E5:E1000,"Female")</f>
        <v>4</v>
      </c>
      <c r="D5" s="4" t="s">
        <v>37</v>
      </c>
      <c r="E5" s="4">
        <f>COUNTIF('Patient Registration'!N5:N1000,D5)</f>
        <v>2</v>
      </c>
    </row>
    <row r="6" spans="1:5" x14ac:dyDescent="0.35">
      <c r="A6" s="2" t="s">
        <v>99</v>
      </c>
      <c r="B6" s="3">
        <f>COUNTIF('Patient Registration'!E5:E1000,"Other")</f>
        <v>0</v>
      </c>
      <c r="D6" s="4" t="s">
        <v>45</v>
      </c>
      <c r="E6" s="4">
        <f>COUNTIF('Patient Registration'!N5:N1000,D6)</f>
        <v>2</v>
      </c>
    </row>
    <row r="7" spans="1:5" x14ac:dyDescent="0.35">
      <c r="A7" s="2" t="s">
        <v>100</v>
      </c>
      <c r="B7" s="3">
        <f>COUNTIF('Patient Registration'!M5:M1000,"New")</f>
        <v>8</v>
      </c>
      <c r="D7" s="4" t="s">
        <v>52</v>
      </c>
      <c r="E7" s="4">
        <f>COUNTIF('Patient Registration'!N5:N1000,D7)</f>
        <v>1</v>
      </c>
    </row>
    <row r="8" spans="1:5" x14ac:dyDescent="0.35">
      <c r="A8" s="2" t="s">
        <v>101</v>
      </c>
      <c r="B8" s="3">
        <f>COUNTIF('Patient Registration'!M5:M1000,"Follow-up")</f>
        <v>3</v>
      </c>
      <c r="D8" s="4" t="s">
        <v>64</v>
      </c>
      <c r="E8" s="4">
        <f>COUNTIF('Patient Registration'!N5:N1000,D8)</f>
        <v>1</v>
      </c>
    </row>
    <row r="9" spans="1:5" x14ac:dyDescent="0.35">
      <c r="A9" s="2" t="s">
        <v>102</v>
      </c>
      <c r="B9" s="3">
        <f>COUNTIF('Patient Registration'!M5:M1000,"Emergency")</f>
        <v>0</v>
      </c>
      <c r="D9" s="4" t="s">
        <v>76</v>
      </c>
      <c r="E9" s="4">
        <f>COUNTIF('Patient Registration'!N5:N1000,D9)</f>
        <v>1</v>
      </c>
    </row>
    <row r="10" spans="1:5" x14ac:dyDescent="0.35">
      <c r="A10" s="2" t="s">
        <v>103</v>
      </c>
      <c r="B10" s="3">
        <f>COUNTIF('Patient Registration'!P5:P1000,"Active")</f>
        <v>10</v>
      </c>
      <c r="D10" s="4" t="s">
        <v>84</v>
      </c>
      <c r="E10" s="4">
        <f>COUNTIF('Patient Registration'!N5:N1000,D10)</f>
        <v>1</v>
      </c>
    </row>
    <row r="11" spans="1:5" x14ac:dyDescent="0.35">
      <c r="A11" s="2" t="s">
        <v>104</v>
      </c>
      <c r="B11" s="3">
        <f>COUNTIF('Patient Registration'!P5:P1000,"Pending")</f>
        <v>1</v>
      </c>
      <c r="D11" s="4" t="s">
        <v>105</v>
      </c>
      <c r="E11" s="4">
        <f>COUNTIF('Patient Registration'!N5:N1000,D11)</f>
        <v>0</v>
      </c>
    </row>
    <row r="12" spans="1:5" x14ac:dyDescent="0.35">
      <c r="D12" s="4" t="s">
        <v>106</v>
      </c>
      <c r="E12" s="4">
        <f>COUNTIF('Patient Registration'!N5:N1000,D12)</f>
        <v>0</v>
      </c>
    </row>
  </sheetData>
  <mergeCells count="1">
    <mergeCell ref="A1:D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Patient Registration</vt:lpstr>
      <vt:lpstr>Sheet1</vt:lpstr>
      <vt:lpstr>Summary</vt:lpstr>
      <vt:lpstr>'Patient Registration'!Print_Titles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2026-09-17T16:02:21Z</dcterms:created>
  <dcterms:modified xsi:type="dcterms:W3CDTF">2026-09-21T17:53:47Z</dcterms:modified>
</cp:coreProperties>
</file>