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Marketing Budget Sheet\"/>
    </mc:Choice>
  </mc:AlternateContent>
  <xr:revisionPtr revIDLastSave="0" documentId="13_ncr:20001_{2CB10067-E747-42E2-A545-EABFED4319E5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Marketing Budget" sheetId="1" r:id="rId1"/>
    <sheet name="Dashboard" sheetId="2" r:id="rId2"/>
    <sheet name="Instructions" sheetId="3" r:id="rId3"/>
  </sheets>
  <definedNames>
    <definedName name="_xlnm._FilterDatabase" localSheetId="0" hidden="1">'Marketing Budget'!$A$4:$L$14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2" l="1"/>
  <c r="B22" i="2"/>
  <c r="B21" i="2"/>
  <c r="B20" i="2"/>
  <c r="B19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D4" i="2"/>
  <c r="B4" i="2"/>
  <c r="A4" i="2"/>
  <c r="D21" i="1"/>
  <c r="D20" i="1"/>
  <c r="D18" i="1"/>
  <c r="D17" i="1"/>
  <c r="I14" i="1"/>
  <c r="H14" i="1"/>
  <c r="I13" i="1"/>
  <c r="H13" i="1"/>
  <c r="I12" i="1"/>
  <c r="H12" i="1"/>
  <c r="I11" i="1"/>
  <c r="H11" i="1"/>
  <c r="I10" i="1"/>
  <c r="H10" i="1"/>
  <c r="H9" i="1"/>
  <c r="I9" i="1" s="1"/>
  <c r="I8" i="1"/>
  <c r="H8" i="1"/>
  <c r="I7" i="1"/>
  <c r="H7" i="1"/>
  <c r="I6" i="1"/>
  <c r="H6" i="1"/>
  <c r="H5" i="1"/>
  <c r="D19" i="1" l="1"/>
  <c r="I5" i="1"/>
  <c r="C4" i="2"/>
</calcChain>
</file>

<file path=xl/sharedStrings.xml><?xml version="1.0" encoding="utf-8"?>
<sst xmlns="http://schemas.openxmlformats.org/spreadsheetml/2006/main" count="120" uniqueCount="79">
  <si>
    <t>MARKETING BUDGET SHEET</t>
  </si>
  <si>
    <t>Marketing campaign planning, budget allocation and actual spend tracking</t>
  </si>
  <si>
    <t>S.No.</t>
  </si>
  <si>
    <t>Date</t>
  </si>
  <si>
    <t>Campaign</t>
  </si>
  <si>
    <t>Channel</t>
  </si>
  <si>
    <t>Objective</t>
  </si>
  <si>
    <t>Budget</t>
  </si>
  <si>
    <t>Actual Spend</t>
  </si>
  <si>
    <t>Variance</t>
  </si>
  <si>
    <t>Variance %</t>
  </si>
  <si>
    <t>Status</t>
  </si>
  <si>
    <t>Owner</t>
  </si>
  <si>
    <t>Notes / Remarks</t>
  </si>
  <si>
    <t>Google Search Leads</t>
  </si>
  <si>
    <t>Google Ads</t>
  </si>
  <si>
    <t>Lead Generation</t>
  </si>
  <si>
    <t>In Progress</t>
  </si>
  <si>
    <t>Amit</t>
  </si>
  <si>
    <t>Optimize high-CPC keywords</t>
  </si>
  <si>
    <t>Festival Facebook Campaign</t>
  </si>
  <si>
    <t>Facebook Ads</t>
  </si>
  <si>
    <t>Sales</t>
  </si>
  <si>
    <t>Completed</t>
  </si>
  <si>
    <t>Priya</t>
  </si>
  <si>
    <t>Strong conversion rate</t>
  </si>
  <si>
    <t>Instagram Product Launch</t>
  </si>
  <si>
    <t>Instagram</t>
  </si>
  <si>
    <t>Brand Awareness</t>
  </si>
  <si>
    <t>Rahul</t>
  </si>
  <si>
    <t>Increase Reels frequency</t>
  </si>
  <si>
    <t>Monthly Newsletter</t>
  </si>
  <si>
    <t>Email Marketing</t>
  </si>
  <si>
    <t>Engagement</t>
  </si>
  <si>
    <t>Neha</t>
  </si>
  <si>
    <t>Good open rate</t>
  </si>
  <si>
    <t>B2B Lead Campaign</t>
  </si>
  <si>
    <t>LinkedIn</t>
  </si>
  <si>
    <t>Vikram</t>
  </si>
  <si>
    <t>Spend above plan</t>
  </si>
  <si>
    <t>YouTube Awareness Ads</t>
  </si>
  <si>
    <t>YouTube</t>
  </si>
  <si>
    <t>Planned</t>
  </si>
  <si>
    <t>Video assets approved</t>
  </si>
  <si>
    <t>SEO Content Campaign</t>
  </si>
  <si>
    <t>SEO</t>
  </si>
  <si>
    <t>Traffic</t>
  </si>
  <si>
    <t>Publish 8 articles</t>
  </si>
  <si>
    <t>Local Print Promotion</t>
  </si>
  <si>
    <t>Print</t>
  </si>
  <si>
    <t>Slightly over budget</t>
  </si>
  <si>
    <t>Remarketing Campaign</t>
  </si>
  <si>
    <t>Test new audiences</t>
  </si>
  <si>
    <t>Quarter-End LinkedIn Push</t>
  </si>
  <si>
    <t>Starts next month</t>
  </si>
  <si>
    <t>BUDGET SUMMARY</t>
  </si>
  <si>
    <t>Total Budget</t>
  </si>
  <si>
    <t>Total Actual Spend</t>
  </si>
  <si>
    <t>Total Variance</t>
  </si>
  <si>
    <t>Overall Utilization</t>
  </si>
  <si>
    <t>Campaigns</t>
  </si>
  <si>
    <t>MARKETING BUDGET DASHBOARD</t>
  </si>
  <si>
    <t>Budget Utilization</t>
  </si>
  <si>
    <t>Campaign Count</t>
  </si>
  <si>
    <t>On Hold</t>
  </si>
  <si>
    <t>Cancelled</t>
  </si>
  <si>
    <t>MARKETING BUDGET – QUICK GUIDE</t>
  </si>
  <si>
    <t>Purpose</t>
  </si>
  <si>
    <t>Track planned marketing budgets, actual spend, variance and campaign status.</t>
  </si>
  <si>
    <t>How to use</t>
  </si>
  <si>
    <t>Enter or replace campaign rows on the Marketing Budget sheet. Add new rows below the table as needed.</t>
  </si>
  <si>
    <t>Enter the approved budget for each campaign.</t>
  </si>
  <si>
    <t>Enter the amount actually spent to date.</t>
  </si>
  <si>
    <t>Calculated automatically as Budget minus Actual Spend.</t>
  </si>
  <si>
    <t>Calculated automatically as Variance divided by Budget.</t>
  </si>
  <si>
    <t>Dashboard</t>
  </si>
  <si>
    <t>The Dashboard summarizes total budget, spend, utilization, channel performance and campaign status.</t>
  </si>
  <si>
    <t>Dropdowns</t>
  </si>
  <si>
    <t>Channel, Objective, Status and Owner fields use dropdown lists.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</si>
</sst>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"/>
    <numFmt numFmtId="167" formatCode="0.0%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404040"/>
      <name val="Calibri"/>
    </font>
    <font>
      <b/>
      <sz val="11"/>
      <color rgb="FFFFFFFF"/>
      <name val="Calibri"/>
    </font>
    <font>
      <b/>
      <sz val="11"/>
      <name val="Calibri"/>
    </font>
    <font>
      <b/>
      <sz val="14"/>
      <name val="Calibri"/>
    </font>
    <font>
      <b/>
      <sz val="16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70AD47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0" xfId="0" applyFont="1" applyFill="1"/>
    <xf numFmtId="166" fontId="4" fillId="4" borderId="0" xfId="0" applyNumberFormat="1" applyFont="1" applyFill="1"/>
    <xf numFmtId="167" fontId="4" fillId="4" borderId="0" xfId="0" applyNumberFormat="1" applyFont="1" applyFill="1"/>
    <xf numFmtId="1" fontId="4" fillId="4" borderId="0" xfId="0" applyNumberFormat="1" applyFont="1" applyFill="1"/>
    <xf numFmtId="166" fontId="5" fillId="3" borderId="0" xfId="0" applyNumberFormat="1" applyFont="1" applyFill="1" applyAlignment="1">
      <alignment horizontal="center"/>
    </xf>
    <xf numFmtId="167" fontId="5" fillId="3" borderId="0" xfId="0" applyNumberFormat="1" applyFont="1" applyFill="1" applyAlignment="1">
      <alignment horizontal="center"/>
    </xf>
    <xf numFmtId="166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/>
    <xf numFmtId="0" fontId="4" fillId="3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/>
    <xf numFmtId="0" fontId="3" fillId="5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0" fontId="3" fillId="6" borderId="0" xfId="0" applyFont="1" applyFill="1"/>
    <xf numFmtId="0" fontId="0" fillId="6" borderId="0" xfId="0" applyFill="1"/>
    <xf numFmtId="0" fontId="6" fillId="6" borderId="0" xfId="0" applyFont="1" applyFill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Budget vs Actual Spend by Channel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Budget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Dashboard!$A$8:$A$15</c:f>
              <c:strCache>
                <c:ptCount val="8"/>
                <c:pt idx="0">
                  <c:v>Google Ads</c:v>
                </c:pt>
                <c:pt idx="1">
                  <c:v>Facebook Ads</c:v>
                </c:pt>
                <c:pt idx="2">
                  <c:v>Instagram</c:v>
                </c:pt>
                <c:pt idx="3">
                  <c:v>Email Marketing</c:v>
                </c:pt>
                <c:pt idx="4">
                  <c:v>LinkedIn</c:v>
                </c:pt>
                <c:pt idx="5">
                  <c:v>YouTube</c:v>
                </c:pt>
                <c:pt idx="6">
                  <c:v>SEO</c:v>
                </c:pt>
                <c:pt idx="7">
                  <c:v>Print</c:v>
                </c:pt>
              </c:strCache>
            </c:strRef>
          </c:cat>
          <c:val>
            <c:numRef>
              <c:f>Dashboard!$B$8:$B$15</c:f>
              <c:numCache>
                <c:formatCode>\₹#,##0</c:formatCode>
                <c:ptCount val="8"/>
                <c:pt idx="0">
                  <c:v>45000</c:v>
                </c:pt>
                <c:pt idx="1">
                  <c:v>58000</c:v>
                </c:pt>
                <c:pt idx="2">
                  <c:v>25000</c:v>
                </c:pt>
                <c:pt idx="3">
                  <c:v>12000</c:v>
                </c:pt>
                <c:pt idx="4">
                  <c:v>85000</c:v>
                </c:pt>
                <c:pt idx="5">
                  <c:v>35000</c:v>
                </c:pt>
                <c:pt idx="6">
                  <c:v>20000</c:v>
                </c:pt>
                <c:pt idx="7">
                  <c:v>18000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70-4C46-9C7C-7DB748624B2D}"/>
            </c:ext>
          </c:extLst>
        </c:ser>
        <c:ser>
          <c:idx val="1"/>
          <c:order val="1"/>
          <c:tx>
            <c:strRef>
              <c:f>Dashboard!$C$7</c:f>
              <c:strCache>
                <c:ptCount val="1"/>
                <c:pt idx="0">
                  <c:v>Actual Spend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Dashboard!$A$8:$A$15</c:f>
              <c:strCache>
                <c:ptCount val="8"/>
                <c:pt idx="0">
                  <c:v>Google Ads</c:v>
                </c:pt>
                <c:pt idx="1">
                  <c:v>Facebook Ads</c:v>
                </c:pt>
                <c:pt idx="2">
                  <c:v>Instagram</c:v>
                </c:pt>
                <c:pt idx="3">
                  <c:v>Email Marketing</c:v>
                </c:pt>
                <c:pt idx="4">
                  <c:v>LinkedIn</c:v>
                </c:pt>
                <c:pt idx="5">
                  <c:v>YouTube</c:v>
                </c:pt>
                <c:pt idx="6">
                  <c:v>SEO</c:v>
                </c:pt>
                <c:pt idx="7">
                  <c:v>Print</c:v>
                </c:pt>
              </c:strCache>
            </c:strRef>
          </c:cat>
          <c:val>
            <c:numRef>
              <c:f>Dashboard!$C$8:$C$15</c:f>
              <c:numCache>
                <c:formatCode>\₹#,##0</c:formatCode>
                <c:ptCount val="8"/>
                <c:pt idx="0">
                  <c:v>46500</c:v>
                </c:pt>
                <c:pt idx="1">
                  <c:v>56400</c:v>
                </c:pt>
                <c:pt idx="2">
                  <c:v>22100</c:v>
                </c:pt>
                <c:pt idx="3">
                  <c:v>9800</c:v>
                </c:pt>
                <c:pt idx="4">
                  <c:v>42750</c:v>
                </c:pt>
                <c:pt idx="5">
                  <c:v>27500</c:v>
                </c:pt>
                <c:pt idx="6">
                  <c:v>16500</c:v>
                </c:pt>
                <c:pt idx="7">
                  <c:v>19200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70-4C46-9C7C-7DB74862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Channel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Amount (₹)</a:t>
                </a:r>
              </a:p>
            </c:rich>
          </c:tx>
          <c:layout>
            <c:manualLayout>
              <c:xMode val="edge"/>
              <c:yMode val="edge"/>
              <c:x val="1.1759259259259259E-2"/>
              <c:y val="0.740996875"/>
            </c:manualLayout>
          </c:layout>
          <c:overlay val="1"/>
        </c:title>
        <c:numFmt formatCode="\₹#,##0" sourceLinked="1"/>
        <c:majorTickMark val="out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Campaigns by Status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Dashboard!$B$18</c:f>
              <c:strCache>
                <c:ptCount val="1"/>
                <c:pt idx="0">
                  <c:v>Campaign Count</c:v>
                </c:pt>
              </c:strCache>
            </c:strRef>
          </c:tx>
          <c:spPr>
            <a:ln>
              <a:prstDash val="solid"/>
            </a:ln>
          </c:spPr>
          <c:dLbls>
            <c:spPr>
              <a:solidFill>
                <a:schemeClr val="bg1"/>
              </a:solidFill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Dashboard!$A$19:$A$23</c:f>
              <c:strCache>
                <c:ptCount val="5"/>
                <c:pt idx="0">
                  <c:v>Planned</c:v>
                </c:pt>
                <c:pt idx="1">
                  <c:v>In Progress</c:v>
                </c:pt>
                <c:pt idx="2">
                  <c:v>Completed</c:v>
                </c:pt>
                <c:pt idx="3">
                  <c:v>On Hold</c:v>
                </c:pt>
                <c:pt idx="4">
                  <c:v>Cancelled</c:v>
                </c:pt>
              </c:strCache>
            </c:strRef>
          </c:cat>
          <c:val>
            <c:numRef>
              <c:f>Dashboard!$B$19:$B$23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BB-4D03-8063-E180F2299937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</xdr:row>
      <xdr:rowOff>0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346363</xdr:colOff>
      <xdr:row>24</xdr:row>
      <xdr:rowOff>103909</xdr:rowOff>
    </xdr:from>
    <xdr:ext cx="360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zoomScale="85" zoomScaleNormal="85" workbookViewId="0">
      <pane ySplit="4" topLeftCell="A5" activePane="bottomLeft" state="frozen"/>
      <selection pane="bottomLeft" activeCell="J5" sqref="J5"/>
    </sheetView>
  </sheetViews>
  <sheetFormatPr defaultRowHeight="14.5" x14ac:dyDescent="0.35"/>
  <cols>
    <col min="1" max="1" width="5.54296875" customWidth="1"/>
    <col min="2" max="2" width="14" customWidth="1"/>
    <col min="3" max="3" width="28" customWidth="1"/>
    <col min="4" max="5" width="20" customWidth="1"/>
    <col min="6" max="8" width="15" customWidth="1"/>
    <col min="9" max="9" width="12" customWidth="1"/>
    <col min="10" max="11" width="15" customWidth="1"/>
    <col min="12" max="12" width="32" customWidth="1"/>
  </cols>
  <sheetData>
    <row r="1" spans="1:12" ht="30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s="15" customFormat="1" x14ac:dyDescent="0.35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</row>
    <row r="5" spans="1:12" x14ac:dyDescent="0.35">
      <c r="A5" s="17">
        <v>1</v>
      </c>
      <c r="B5" s="18">
        <v>46266</v>
      </c>
      <c r="C5" s="17" t="s">
        <v>14</v>
      </c>
      <c r="D5" s="17" t="s">
        <v>15</v>
      </c>
      <c r="E5" s="17" t="s">
        <v>16</v>
      </c>
      <c r="F5" s="19">
        <v>45000</v>
      </c>
      <c r="G5" s="19">
        <v>46500</v>
      </c>
      <c r="H5" s="19">
        <f t="shared" ref="H5:H14" si="0">F5-G5</f>
        <v>-1500</v>
      </c>
      <c r="I5" s="20">
        <f t="shared" ref="I5:I14" si="1">IFERROR(H5/F5,0)</f>
        <v>-3.3333333333333333E-2</v>
      </c>
      <c r="J5" s="17" t="s">
        <v>17</v>
      </c>
      <c r="K5" s="17" t="s">
        <v>18</v>
      </c>
      <c r="L5" s="17" t="s">
        <v>19</v>
      </c>
    </row>
    <row r="6" spans="1:12" x14ac:dyDescent="0.35">
      <c r="A6" s="21">
        <v>2</v>
      </c>
      <c r="B6" s="18">
        <v>46269</v>
      </c>
      <c r="C6" s="21" t="s">
        <v>20</v>
      </c>
      <c r="D6" s="21" t="s">
        <v>21</v>
      </c>
      <c r="E6" s="21" t="s">
        <v>22</v>
      </c>
      <c r="F6" s="21">
        <v>30000</v>
      </c>
      <c r="G6" s="21">
        <v>31800</v>
      </c>
      <c r="H6" s="21">
        <f t="shared" si="0"/>
        <v>-1800</v>
      </c>
      <c r="I6" s="21">
        <f t="shared" si="1"/>
        <v>-0.06</v>
      </c>
      <c r="J6" s="21" t="s">
        <v>23</v>
      </c>
      <c r="K6" s="21" t="s">
        <v>24</v>
      </c>
      <c r="L6" s="21" t="s">
        <v>25</v>
      </c>
    </row>
    <row r="7" spans="1:12" x14ac:dyDescent="0.35">
      <c r="A7" s="21">
        <v>3</v>
      </c>
      <c r="B7" s="18">
        <v>46272</v>
      </c>
      <c r="C7" s="21" t="s">
        <v>26</v>
      </c>
      <c r="D7" s="21" t="s">
        <v>27</v>
      </c>
      <c r="E7" s="21" t="s">
        <v>28</v>
      </c>
      <c r="F7" s="21">
        <v>25000</v>
      </c>
      <c r="G7" s="21">
        <v>22100</v>
      </c>
      <c r="H7" s="21">
        <f t="shared" si="0"/>
        <v>2900</v>
      </c>
      <c r="I7" s="21">
        <f t="shared" si="1"/>
        <v>0.11600000000000001</v>
      </c>
      <c r="J7" s="21" t="s">
        <v>17</v>
      </c>
      <c r="K7" s="21" t="s">
        <v>29</v>
      </c>
      <c r="L7" s="21" t="s">
        <v>30</v>
      </c>
    </row>
    <row r="8" spans="1:12" x14ac:dyDescent="0.35">
      <c r="A8" s="21">
        <v>4</v>
      </c>
      <c r="B8" s="18">
        <v>46275</v>
      </c>
      <c r="C8" s="21" t="s">
        <v>31</v>
      </c>
      <c r="D8" s="21" t="s">
        <v>32</v>
      </c>
      <c r="E8" s="21" t="s">
        <v>33</v>
      </c>
      <c r="F8" s="21">
        <v>12000</v>
      </c>
      <c r="G8" s="21">
        <v>9800</v>
      </c>
      <c r="H8" s="21">
        <f t="shared" si="0"/>
        <v>2200</v>
      </c>
      <c r="I8" s="21">
        <f t="shared" si="1"/>
        <v>0.18333333333333332</v>
      </c>
      <c r="J8" s="21" t="s">
        <v>23</v>
      </c>
      <c r="K8" s="21" t="s">
        <v>34</v>
      </c>
      <c r="L8" s="21" t="s">
        <v>35</v>
      </c>
    </row>
    <row r="9" spans="1:12" x14ac:dyDescent="0.35">
      <c r="A9" s="21">
        <v>5</v>
      </c>
      <c r="B9" s="18">
        <v>46278</v>
      </c>
      <c r="C9" s="21" t="s">
        <v>36</v>
      </c>
      <c r="D9" s="21" t="s">
        <v>37</v>
      </c>
      <c r="E9" s="21" t="s">
        <v>16</v>
      </c>
      <c r="F9" s="21">
        <v>45000</v>
      </c>
      <c r="G9" s="21">
        <v>42750</v>
      </c>
      <c r="H9" s="21">
        <f t="shared" si="0"/>
        <v>2250</v>
      </c>
      <c r="I9" s="21">
        <f t="shared" si="1"/>
        <v>0.05</v>
      </c>
      <c r="J9" s="21" t="s">
        <v>17</v>
      </c>
      <c r="K9" s="21" t="s">
        <v>38</v>
      </c>
      <c r="L9" s="21" t="s">
        <v>39</v>
      </c>
    </row>
    <row r="10" spans="1:12" x14ac:dyDescent="0.35">
      <c r="A10" s="21">
        <v>6</v>
      </c>
      <c r="B10" s="18">
        <v>46281</v>
      </c>
      <c r="C10" s="21" t="s">
        <v>40</v>
      </c>
      <c r="D10" s="21" t="s">
        <v>41</v>
      </c>
      <c r="E10" s="21" t="s">
        <v>28</v>
      </c>
      <c r="F10" s="21">
        <v>35000</v>
      </c>
      <c r="G10" s="21">
        <v>27500</v>
      </c>
      <c r="H10" s="21">
        <f t="shared" si="0"/>
        <v>7500</v>
      </c>
      <c r="I10" s="21">
        <f t="shared" si="1"/>
        <v>0.21428571428571427</v>
      </c>
      <c r="J10" s="21" t="s">
        <v>42</v>
      </c>
      <c r="K10" s="21" t="s">
        <v>18</v>
      </c>
      <c r="L10" s="21" t="s">
        <v>43</v>
      </c>
    </row>
    <row r="11" spans="1:12" x14ac:dyDescent="0.35">
      <c r="A11" s="21">
        <v>7</v>
      </c>
      <c r="B11" s="18">
        <v>46284</v>
      </c>
      <c r="C11" s="21" t="s">
        <v>44</v>
      </c>
      <c r="D11" s="21" t="s">
        <v>45</v>
      </c>
      <c r="E11" s="21" t="s">
        <v>46</v>
      </c>
      <c r="F11" s="21">
        <v>20000</v>
      </c>
      <c r="G11" s="21">
        <v>16500</v>
      </c>
      <c r="H11" s="21">
        <f t="shared" si="0"/>
        <v>3500</v>
      </c>
      <c r="I11" s="21">
        <f t="shared" si="1"/>
        <v>0.17499999999999999</v>
      </c>
      <c r="J11" s="21" t="s">
        <v>17</v>
      </c>
      <c r="K11" s="21" t="s">
        <v>34</v>
      </c>
      <c r="L11" s="21" t="s">
        <v>47</v>
      </c>
    </row>
    <row r="12" spans="1:12" x14ac:dyDescent="0.35">
      <c r="A12" s="21">
        <v>8</v>
      </c>
      <c r="B12" s="18">
        <v>46287</v>
      </c>
      <c r="C12" s="21" t="s">
        <v>48</v>
      </c>
      <c r="D12" s="21" t="s">
        <v>49</v>
      </c>
      <c r="E12" s="21" t="s">
        <v>22</v>
      </c>
      <c r="F12" s="21">
        <v>18000</v>
      </c>
      <c r="G12" s="21">
        <v>19200</v>
      </c>
      <c r="H12" s="21">
        <f t="shared" si="0"/>
        <v>-1200</v>
      </c>
      <c r="I12" s="21">
        <f t="shared" si="1"/>
        <v>-6.6666666666666666E-2</v>
      </c>
      <c r="J12" s="21" t="s">
        <v>23</v>
      </c>
      <c r="K12" s="21" t="s">
        <v>24</v>
      </c>
      <c r="L12" s="21" t="s">
        <v>50</v>
      </c>
    </row>
    <row r="13" spans="1:12" x14ac:dyDescent="0.35">
      <c r="A13" s="21">
        <v>9</v>
      </c>
      <c r="B13" s="18">
        <v>46290</v>
      </c>
      <c r="C13" s="21" t="s">
        <v>51</v>
      </c>
      <c r="D13" s="21" t="s">
        <v>21</v>
      </c>
      <c r="E13" s="21" t="s">
        <v>22</v>
      </c>
      <c r="F13" s="21">
        <v>28000</v>
      </c>
      <c r="G13" s="21">
        <v>24600</v>
      </c>
      <c r="H13" s="21">
        <f t="shared" si="0"/>
        <v>3400</v>
      </c>
      <c r="I13" s="21">
        <f t="shared" si="1"/>
        <v>0.12142857142857143</v>
      </c>
      <c r="J13" s="21" t="s">
        <v>17</v>
      </c>
      <c r="K13" s="21" t="s">
        <v>29</v>
      </c>
      <c r="L13" s="21" t="s">
        <v>52</v>
      </c>
    </row>
    <row r="14" spans="1:12" x14ac:dyDescent="0.35">
      <c r="A14" s="21">
        <v>10</v>
      </c>
      <c r="B14" s="18">
        <v>46293</v>
      </c>
      <c r="C14" s="21" t="s">
        <v>53</v>
      </c>
      <c r="D14" s="21" t="s">
        <v>37</v>
      </c>
      <c r="E14" s="21" t="s">
        <v>16</v>
      </c>
      <c r="F14" s="21">
        <v>40000</v>
      </c>
      <c r="G14" s="21">
        <v>0</v>
      </c>
      <c r="H14" s="21">
        <f t="shared" si="0"/>
        <v>40000</v>
      </c>
      <c r="I14" s="21">
        <f t="shared" si="1"/>
        <v>1</v>
      </c>
      <c r="J14" s="21" t="s">
        <v>42</v>
      </c>
      <c r="K14" s="21" t="s">
        <v>38</v>
      </c>
      <c r="L14" s="21" t="s">
        <v>54</v>
      </c>
    </row>
    <row r="16" spans="1:12" x14ac:dyDescent="0.35">
      <c r="A16" s="11" t="s">
        <v>55</v>
      </c>
      <c r="B16" s="9"/>
      <c r="C16" s="9"/>
      <c r="D16" s="9"/>
      <c r="E16" s="9"/>
    </row>
    <row r="17" spans="1:4" x14ac:dyDescent="0.35">
      <c r="A17" s="10" t="s">
        <v>56</v>
      </c>
      <c r="B17" s="9"/>
      <c r="C17" s="9"/>
      <c r="D17" s="2">
        <f>SUM(F5:F14)</f>
        <v>298000</v>
      </c>
    </row>
    <row r="18" spans="1:4" x14ac:dyDescent="0.35">
      <c r="A18" s="10" t="s">
        <v>57</v>
      </c>
      <c r="B18" s="9"/>
      <c r="C18" s="9"/>
      <c r="D18" s="2">
        <f>SUM(G5:G14)</f>
        <v>240750</v>
      </c>
    </row>
    <row r="19" spans="1:4" x14ac:dyDescent="0.35">
      <c r="A19" s="10" t="s">
        <v>58</v>
      </c>
      <c r="B19" s="9"/>
      <c r="C19" s="9"/>
      <c r="D19" s="2">
        <f>SUM(H5:H14)</f>
        <v>57250</v>
      </c>
    </row>
    <row r="20" spans="1:4" x14ac:dyDescent="0.35">
      <c r="A20" s="10" t="s">
        <v>59</v>
      </c>
      <c r="B20" s="9"/>
      <c r="C20" s="9"/>
      <c r="D20" s="3">
        <f>IFERROR(SUM(G5:G14)/SUM(F5:F14),0)</f>
        <v>0.80788590604026844</v>
      </c>
    </row>
    <row r="21" spans="1:4" x14ac:dyDescent="0.35">
      <c r="A21" s="10" t="s">
        <v>60</v>
      </c>
      <c r="B21" s="9"/>
      <c r="C21" s="9"/>
      <c r="D21" s="4">
        <f>COUNTA(C5:C14)</f>
        <v>10</v>
      </c>
    </row>
  </sheetData>
  <autoFilter ref="A4:L14" xr:uid="{00000000-0009-0000-0000-000000000000}"/>
  <mergeCells count="8">
    <mergeCell ref="A21:C21"/>
    <mergeCell ref="A20:C20"/>
    <mergeCell ref="A2:L2"/>
    <mergeCell ref="A19:C19"/>
    <mergeCell ref="A16:E16"/>
    <mergeCell ref="A1:L1"/>
    <mergeCell ref="A17:C17"/>
    <mergeCell ref="A18:C18"/>
  </mergeCells>
  <conditionalFormatting sqref="H5 H15:H104">
    <cfRule type="cellIs" dxfId="3" priority="1" operator="lessThan">
      <formula>0</formula>
    </cfRule>
    <cfRule type="cellIs" dxfId="2" priority="2" operator="greaterThanOrEqual">
      <formula>0</formula>
    </cfRule>
  </conditionalFormatting>
  <conditionalFormatting sqref="J5 J15:J104">
    <cfRule type="cellIs" dxfId="1" priority="3" operator="equal">
      <formula>"Completed"</formula>
    </cfRule>
    <cfRule type="cellIs" dxfId="0" priority="4" operator="equal">
      <formula>"On Hold"</formula>
    </cfRule>
  </conditionalFormatting>
  <dataValidations count="4">
    <dataValidation type="list" allowBlank="1" sqref="D5:D104" xr:uid="{00000000-0002-0000-0000-000000000000}">
      <formula1>"Google Ads,Facebook Ads,Instagram,Email Marketing,LinkedIn,YouTube,SEO,Print"</formula1>
    </dataValidation>
    <dataValidation type="list" allowBlank="1" sqref="E5:E104" xr:uid="{00000000-0002-0000-0000-000001000000}">
      <formula1>"Lead Generation,Brand Awareness,Sales,Traffic,Engagement"</formula1>
    </dataValidation>
    <dataValidation type="list" allowBlank="1" sqref="J5:J104" xr:uid="{00000000-0002-0000-0000-000002000000}">
      <formula1>"Planned,In Progress,Completed,On Hold,Cancelled"</formula1>
    </dataValidation>
    <dataValidation type="list" allowBlank="1" sqref="K5:K104" xr:uid="{00000000-0002-0000-0000-000003000000}">
      <formula1>"Amit,Priya,Rahul,Neha,Vikram"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showGridLines="0" zoomScale="85" zoomScaleNormal="85" workbookViewId="0">
      <pane ySplit="6" topLeftCell="A7" activePane="bottomLeft" state="frozen"/>
      <selection pane="bottomLeft" activeCell="L10" sqref="L10"/>
    </sheetView>
  </sheetViews>
  <sheetFormatPr defaultRowHeight="14.5" x14ac:dyDescent="0.35"/>
  <cols>
    <col min="1" max="1" width="22" customWidth="1"/>
    <col min="2" max="3" width="18" customWidth="1"/>
    <col min="4" max="4" width="15.81640625" bestFit="1" customWidth="1"/>
    <col min="5" max="8" width="18" customWidth="1"/>
  </cols>
  <sheetData>
    <row r="1" spans="1:8" ht="30" customHeight="1" x14ac:dyDescent="0.55000000000000004">
      <c r="A1" s="22" t="s">
        <v>61</v>
      </c>
      <c r="B1" s="23"/>
      <c r="C1" s="23"/>
      <c r="D1" s="23"/>
      <c r="E1" s="23"/>
      <c r="F1" s="23"/>
      <c r="G1" s="23"/>
      <c r="H1" s="23"/>
    </row>
    <row r="3" spans="1:8" s="25" customFormat="1" x14ac:dyDescent="0.35">
      <c r="A3" s="24" t="s">
        <v>56</v>
      </c>
      <c r="B3" s="24" t="s">
        <v>8</v>
      </c>
      <c r="C3" s="24" t="s">
        <v>9</v>
      </c>
      <c r="D3" s="24" t="s">
        <v>62</v>
      </c>
    </row>
    <row r="4" spans="1:8" ht="18.5" x14ac:dyDescent="0.45">
      <c r="A4" s="5">
        <f>SUM('Marketing Budget'!F5:F14)</f>
        <v>298000</v>
      </c>
      <c r="B4" s="5">
        <f>SUM('Marketing Budget'!G5:G14)</f>
        <v>240750</v>
      </c>
      <c r="C4" s="5">
        <f>SUM('Marketing Budget'!H5:H14)</f>
        <v>57250</v>
      </c>
      <c r="D4" s="6">
        <f>IFERROR(SUM('Marketing Budget'!G5:G14)/SUM('Marketing Budget'!F5:F14),0)</f>
        <v>0.80788590604026844</v>
      </c>
    </row>
    <row r="7" spans="1:8" x14ac:dyDescent="0.35">
      <c r="A7" s="24" t="s">
        <v>5</v>
      </c>
      <c r="B7" s="24" t="s">
        <v>7</v>
      </c>
      <c r="C7" s="24" t="s">
        <v>8</v>
      </c>
    </row>
    <row r="8" spans="1:8" x14ac:dyDescent="0.35">
      <c r="A8" t="s">
        <v>15</v>
      </c>
      <c r="B8" s="7">
        <f>SUMIF('Marketing Budget'!D5:D14,A8,'Marketing Budget'!F5:F14)</f>
        <v>45000</v>
      </c>
      <c r="C8" s="7">
        <f>SUMIF('Marketing Budget'!D5:D14,A8,'Marketing Budget'!G5:G14)</f>
        <v>46500</v>
      </c>
    </row>
    <row r="9" spans="1:8" x14ac:dyDescent="0.35">
      <c r="A9" t="s">
        <v>21</v>
      </c>
      <c r="B9" s="7">
        <f>SUMIF('Marketing Budget'!D5:D14,A9,'Marketing Budget'!F5:F14)</f>
        <v>58000</v>
      </c>
      <c r="C9" s="7">
        <f>SUMIF('Marketing Budget'!D5:D14,A9,'Marketing Budget'!G5:G14)</f>
        <v>56400</v>
      </c>
    </row>
    <row r="10" spans="1:8" x14ac:dyDescent="0.35">
      <c r="A10" t="s">
        <v>27</v>
      </c>
      <c r="B10" s="7">
        <f>SUMIF('Marketing Budget'!D5:D14,A10,'Marketing Budget'!F5:F14)</f>
        <v>25000</v>
      </c>
      <c r="C10" s="7">
        <f>SUMIF('Marketing Budget'!D5:D14,A10,'Marketing Budget'!G5:G14)</f>
        <v>22100</v>
      </c>
    </row>
    <row r="11" spans="1:8" x14ac:dyDescent="0.35">
      <c r="A11" t="s">
        <v>32</v>
      </c>
      <c r="B11" s="7">
        <f>SUMIF('Marketing Budget'!D5:D14,A11,'Marketing Budget'!F5:F14)</f>
        <v>12000</v>
      </c>
      <c r="C11" s="7">
        <f>SUMIF('Marketing Budget'!D5:D14,A11,'Marketing Budget'!G5:G14)</f>
        <v>9800</v>
      </c>
    </row>
    <row r="12" spans="1:8" x14ac:dyDescent="0.35">
      <c r="A12" t="s">
        <v>37</v>
      </c>
      <c r="B12" s="7">
        <f>SUMIF('Marketing Budget'!D5:D14,A12,'Marketing Budget'!F5:F14)</f>
        <v>85000</v>
      </c>
      <c r="C12" s="7">
        <f>SUMIF('Marketing Budget'!D5:D14,A12,'Marketing Budget'!G5:G14)</f>
        <v>42750</v>
      </c>
    </row>
    <row r="13" spans="1:8" x14ac:dyDescent="0.35">
      <c r="A13" t="s">
        <v>41</v>
      </c>
      <c r="B13" s="7">
        <f>SUMIF('Marketing Budget'!D5:D14,A13,'Marketing Budget'!F5:F14)</f>
        <v>35000</v>
      </c>
      <c r="C13" s="7">
        <f>SUMIF('Marketing Budget'!D5:D14,A13,'Marketing Budget'!G5:G14)</f>
        <v>27500</v>
      </c>
    </row>
    <row r="14" spans="1:8" x14ac:dyDescent="0.35">
      <c r="A14" t="s">
        <v>45</v>
      </c>
      <c r="B14" s="7">
        <f>SUMIF('Marketing Budget'!D5:D14,A14,'Marketing Budget'!F5:F14)</f>
        <v>20000</v>
      </c>
      <c r="C14" s="7">
        <f>SUMIF('Marketing Budget'!D5:D14,A14,'Marketing Budget'!G5:G14)</f>
        <v>16500</v>
      </c>
    </row>
    <row r="15" spans="1:8" x14ac:dyDescent="0.35">
      <c r="A15" t="s">
        <v>49</v>
      </c>
      <c r="B15" s="7">
        <f>SUMIF('Marketing Budget'!D5:D14,A15,'Marketing Budget'!F5:F14)</f>
        <v>18000</v>
      </c>
      <c r="C15" s="7">
        <f>SUMIF('Marketing Budget'!D5:D14,A15,'Marketing Budget'!G5:G14)</f>
        <v>19200</v>
      </c>
    </row>
    <row r="18" spans="1:2" x14ac:dyDescent="0.35">
      <c r="A18" s="24" t="s">
        <v>11</v>
      </c>
      <c r="B18" s="24" t="s">
        <v>63</v>
      </c>
    </row>
    <row r="19" spans="1:2" x14ac:dyDescent="0.35">
      <c r="A19" t="s">
        <v>42</v>
      </c>
      <c r="B19">
        <f>COUNTIF('Marketing Budget'!J5:J14,A19)</f>
        <v>2</v>
      </c>
    </row>
    <row r="20" spans="1:2" x14ac:dyDescent="0.35">
      <c r="A20" t="s">
        <v>17</v>
      </c>
      <c r="B20">
        <f>COUNTIF('Marketing Budget'!J5:J14,A20)</f>
        <v>5</v>
      </c>
    </row>
    <row r="21" spans="1:2" x14ac:dyDescent="0.35">
      <c r="A21" t="s">
        <v>23</v>
      </c>
      <c r="B21">
        <f>COUNTIF('Marketing Budget'!J5:J14,A21)</f>
        <v>3</v>
      </c>
    </row>
    <row r="22" spans="1:2" x14ac:dyDescent="0.35">
      <c r="A22" t="s">
        <v>64</v>
      </c>
      <c r="B22">
        <f>COUNTIF('Marketing Budget'!J5:J14,A22)</f>
        <v>0</v>
      </c>
    </row>
    <row r="23" spans="1:2" x14ac:dyDescent="0.35">
      <c r="A23" t="s">
        <v>65</v>
      </c>
      <c r="B23">
        <f>COUNTIF('Marketing Budget'!J5:J14,A23)</f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showGridLines="0" tabSelected="1" workbookViewId="0">
      <selection activeCell="B16" sqref="B16"/>
    </sheetView>
  </sheetViews>
  <sheetFormatPr defaultRowHeight="14.5" x14ac:dyDescent="0.35"/>
  <cols>
    <col min="1" max="6" width="22" customWidth="1"/>
  </cols>
  <sheetData>
    <row r="1" spans="1:6" ht="21" x14ac:dyDescent="0.5">
      <c r="A1" s="26" t="s">
        <v>66</v>
      </c>
      <c r="B1" s="23"/>
      <c r="C1" s="23"/>
      <c r="D1" s="23"/>
      <c r="E1" s="23"/>
      <c r="F1" s="23"/>
    </row>
    <row r="3" spans="1:6" x14ac:dyDescent="0.35">
      <c r="A3" s="1" t="s">
        <v>67</v>
      </c>
      <c r="B3" s="12" t="s">
        <v>68</v>
      </c>
      <c r="C3" s="9"/>
      <c r="D3" s="9"/>
      <c r="E3" s="9"/>
      <c r="F3" s="9"/>
    </row>
    <row r="4" spans="1:6" x14ac:dyDescent="0.35">
      <c r="A4" s="1" t="s">
        <v>69</v>
      </c>
      <c r="B4" s="12" t="s">
        <v>70</v>
      </c>
      <c r="C4" s="9"/>
      <c r="D4" s="9"/>
      <c r="E4" s="9"/>
      <c r="F4" s="9"/>
    </row>
    <row r="5" spans="1:6" x14ac:dyDescent="0.35">
      <c r="A5" s="1" t="s">
        <v>7</v>
      </c>
      <c r="B5" s="12" t="s">
        <v>71</v>
      </c>
      <c r="C5" s="9"/>
      <c r="D5" s="9"/>
      <c r="E5" s="9"/>
      <c r="F5" s="9"/>
    </row>
    <row r="6" spans="1:6" x14ac:dyDescent="0.35">
      <c r="A6" s="1" t="s">
        <v>8</v>
      </c>
      <c r="B6" s="12" t="s">
        <v>72</v>
      </c>
      <c r="C6" s="9"/>
      <c r="D6" s="9"/>
      <c r="E6" s="9"/>
      <c r="F6" s="9"/>
    </row>
    <row r="7" spans="1:6" x14ac:dyDescent="0.35">
      <c r="A7" s="1" t="s">
        <v>9</v>
      </c>
      <c r="B7" s="12" t="s">
        <v>73</v>
      </c>
      <c r="C7" s="9"/>
      <c r="D7" s="9"/>
      <c r="E7" s="9"/>
      <c r="F7" s="9"/>
    </row>
    <row r="8" spans="1:6" x14ac:dyDescent="0.35">
      <c r="A8" s="1" t="s">
        <v>10</v>
      </c>
      <c r="B8" s="12" t="s">
        <v>74</v>
      </c>
      <c r="C8" s="9"/>
      <c r="D8" s="9"/>
      <c r="E8" s="9"/>
      <c r="F8" s="9"/>
    </row>
    <row r="9" spans="1:6" x14ac:dyDescent="0.35">
      <c r="A9" s="1" t="s">
        <v>75</v>
      </c>
      <c r="B9" s="12" t="s">
        <v>76</v>
      </c>
      <c r="C9" s="9"/>
      <c r="D9" s="9"/>
      <c r="E9" s="9"/>
      <c r="F9" s="9"/>
    </row>
    <row r="10" spans="1:6" x14ac:dyDescent="0.35">
      <c r="A10" s="1" t="s">
        <v>77</v>
      </c>
      <c r="B10" s="12" t="s">
        <v>78</v>
      </c>
      <c r="C10" s="9"/>
      <c r="D10" s="9"/>
      <c r="E10" s="9"/>
      <c r="F10" s="9"/>
    </row>
  </sheetData>
  <mergeCells count="9">
    <mergeCell ref="B4:F4"/>
    <mergeCell ref="B7:F7"/>
    <mergeCell ref="B6:F6"/>
    <mergeCell ref="B10:F10"/>
    <mergeCell ref="A1:F1"/>
    <mergeCell ref="B3:F3"/>
    <mergeCell ref="B5:F5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Marketing Budget</vt:lpstr>
      <vt:lpstr>Dashboard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2026-09-13T11:38:34Z</dcterms:created>
  <dcterms:modified xsi:type="dcterms:W3CDTF">2026-09-13T17:56:07Z</dcterms:modified>
</cp:coreProperties>
</file>