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m\Desktop\final prepare for upload\Investment Tracker Excel Sheet\"/>
    </mc:Choice>
  </mc:AlternateContent>
  <xr:revisionPtr revIDLastSave="0" documentId="13_ncr:1_{304C9893-B381-4B74-81D4-B31BC9601794}" xr6:coauthVersionLast="47" xr6:coauthVersionMax="47" xr10:uidLastSave="{00000000-0000-0000-0000-000000000000}"/>
  <bookViews>
    <workbookView xWindow="-110" yWindow="-110" windowWidth="19420" windowHeight="10420" activeTab="3" xr2:uid="{00000000-000D-0000-FFFF-FFFF00000000}"/>
  </bookViews>
  <sheets>
    <sheet name="Investment Tracker" sheetId="1" r:id="rId1"/>
    <sheet name="Dashboard" sheetId="2" r:id="rId2"/>
    <sheet name="Lists" sheetId="3" r:id="rId3"/>
    <sheet name="Sheet1" sheetId="4" r:id="rId4"/>
  </sheets>
  <definedNames>
    <definedName name="_xlnm._FilterDatabase" localSheetId="0" hidden="1">'Investment Tracker'!$A$4:$Q$14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5" i="2" l="1"/>
  <c r="B15" i="2"/>
  <c r="C14" i="2"/>
  <c r="B14" i="2"/>
  <c r="C13" i="2"/>
  <c r="B13" i="2"/>
  <c r="C10" i="2"/>
  <c r="C9" i="2"/>
  <c r="D9" i="2" s="1"/>
  <c r="B9" i="2"/>
  <c r="B20" i="1"/>
  <c r="K14" i="1"/>
  <c r="L14" i="1" s="1"/>
  <c r="M14" i="1" s="1"/>
  <c r="K13" i="1"/>
  <c r="L13" i="1" s="1"/>
  <c r="M13" i="1" s="1"/>
  <c r="K12" i="1"/>
  <c r="L12" i="1" s="1"/>
  <c r="M12" i="1" s="1"/>
  <c r="I12" i="1"/>
  <c r="B12" i="2" s="1"/>
  <c r="K11" i="1"/>
  <c r="L11" i="1" s="1"/>
  <c r="M11" i="1" s="1"/>
  <c r="I11" i="1"/>
  <c r="K10" i="1"/>
  <c r="L10" i="1" s="1"/>
  <c r="M10" i="1" s="1"/>
  <c r="I10" i="1"/>
  <c r="K9" i="1"/>
  <c r="I9" i="1"/>
  <c r="B8" i="2" s="1"/>
  <c r="K8" i="1"/>
  <c r="C11" i="2" s="1"/>
  <c r="I8" i="1"/>
  <c r="B11" i="2" s="1"/>
  <c r="K7" i="1"/>
  <c r="L7" i="1" s="1"/>
  <c r="M7" i="1" s="1"/>
  <c r="B10" i="2"/>
  <c r="K6" i="1"/>
  <c r="L6" i="1" s="1"/>
  <c r="M6" i="1" s="1"/>
  <c r="K5" i="1"/>
  <c r="L5" i="1" s="1"/>
  <c r="L9" i="1" l="1"/>
  <c r="M9" i="1" s="1"/>
  <c r="D14" i="2"/>
  <c r="D13" i="2"/>
  <c r="D15" i="2"/>
  <c r="D11" i="2"/>
  <c r="D10" i="2"/>
  <c r="M5" i="1"/>
  <c r="B17" i="1"/>
  <c r="B2" i="2"/>
  <c r="B18" i="1"/>
  <c r="B3" i="2"/>
  <c r="C8" i="2"/>
  <c r="D8" i="2" s="1"/>
  <c r="C12" i="2"/>
  <c r="D12" i="2" s="1"/>
  <c r="L8" i="1"/>
  <c r="M8" i="1" s="1"/>
  <c r="B4" i="2" l="1"/>
  <c r="B5" i="2" s="1"/>
  <c r="B19" i="1"/>
</calcChain>
</file>

<file path=xl/sharedStrings.xml><?xml version="1.0" encoding="utf-8"?>
<sst xmlns="http://schemas.openxmlformats.org/spreadsheetml/2006/main" count="167" uniqueCount="78">
  <si>
    <t>Investment Tracker</t>
  </si>
  <si>
    <t>Track investments, contributions, current value and returns in one place</t>
  </si>
  <si>
    <t>S.No.</t>
  </si>
  <si>
    <t>Investment Date</t>
  </si>
  <si>
    <t>Investment Name</t>
  </si>
  <si>
    <t>Investment Type</t>
  </si>
  <si>
    <t>Asset Class</t>
  </si>
  <si>
    <t>Broker/Platform</t>
  </si>
  <si>
    <t>Units</t>
  </si>
  <si>
    <t>Purchase Price</t>
  </si>
  <si>
    <t>Invested Amount</t>
  </si>
  <si>
    <t>Current Price</t>
  </si>
  <si>
    <t>Current Value</t>
  </si>
  <si>
    <t>Gain/Loss</t>
  </si>
  <si>
    <t>Return %</t>
  </si>
  <si>
    <t>Risk Level</t>
  </si>
  <si>
    <t>Status</t>
  </si>
  <si>
    <t>Maturity Date</t>
  </si>
  <si>
    <t>Notes/Remarks</t>
  </si>
  <si>
    <t>HDFC Bank</t>
  </si>
  <si>
    <t>Stocks</t>
  </si>
  <si>
    <t>Equity</t>
  </si>
  <si>
    <t>Zerodha</t>
  </si>
  <si>
    <t>Moderate</t>
  </si>
  <si>
    <t>Active</t>
  </si>
  <si>
    <t>Long-term holding</t>
  </si>
  <si>
    <t>SBI Nifty 50 Index Fund</t>
  </si>
  <si>
    <t>Mutual Fund</t>
  </si>
  <si>
    <t>Groww</t>
  </si>
  <si>
    <t>Monthly SIP</t>
  </si>
  <si>
    <t>Nippon India ETF Gold BeES</t>
  </si>
  <si>
    <t>ETF</t>
  </si>
  <si>
    <t>Commodity</t>
  </si>
  <si>
    <t>Gold allocation</t>
  </si>
  <si>
    <t>5-Year Tax Saver FD</t>
  </si>
  <si>
    <t>Fixed Deposit</t>
  </si>
  <si>
    <t>Debt</t>
  </si>
  <si>
    <t>SBI</t>
  </si>
  <si>
    <t>Low</t>
  </si>
  <si>
    <t>Tax-saving investment</t>
  </si>
  <si>
    <t>Tata Motors</t>
  </si>
  <si>
    <t>ICICI Direct</t>
  </si>
  <si>
    <t>High</t>
  </si>
  <si>
    <t>Growth portfolio</t>
  </si>
  <si>
    <t>HDFC Corporate Bond Fund</t>
  </si>
  <si>
    <t>Debt allocation</t>
  </si>
  <si>
    <t>Nifty Next 50 ETF</t>
  </si>
  <si>
    <t>Diversification</t>
  </si>
  <si>
    <t>Sovereign Gold Bond</t>
  </si>
  <si>
    <t>Bonds</t>
  </si>
  <si>
    <t>Bank</t>
  </si>
  <si>
    <t>Long-term gold exposure</t>
  </si>
  <si>
    <t>Infosys</t>
  </si>
  <si>
    <t>HDFC Securities</t>
  </si>
  <si>
    <t>Dividend and growth</t>
  </si>
  <si>
    <t>Balanced Advantage Fund</t>
  </si>
  <si>
    <t>Hybrid</t>
  </si>
  <si>
    <t>Balanced allocation</t>
  </si>
  <si>
    <t>Portfolio Summary</t>
  </si>
  <si>
    <t>Total Invested</t>
  </si>
  <si>
    <t>Current Portfolio Value</t>
  </si>
  <si>
    <t>Total Gain/Loss</t>
  </si>
  <si>
    <t>Overall Return</t>
  </si>
  <si>
    <t>Investment Portfolio Dashboard</t>
  </si>
  <si>
    <t>Gold</t>
  </si>
  <si>
    <t>Real Estate</t>
  </si>
  <si>
    <t>Crypto</t>
  </si>
  <si>
    <t>Sold</t>
  </si>
  <si>
    <t>Matured</t>
  </si>
  <si>
    <t>Paused</t>
  </si>
  <si>
    <t>Very High</t>
  </si>
  <si>
    <t>Cash</t>
  </si>
  <si>
    <t>Other</t>
  </si>
  <si>
    <t>Portfolio Summery</t>
  </si>
  <si>
    <t>Dashboard</t>
  </si>
  <si>
    <t>Pie Chart</t>
  </si>
  <si>
    <t>Bar Chart</t>
  </si>
  <si>
    <t>KPI Card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</si>
</sst>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\₹#,##0.00"/>
  </numFmts>
  <fonts count="9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  <font>
      <b/>
      <sz val="12"/>
      <name val="Calibri"/>
    </font>
    <font>
      <sz val="14"/>
      <color theme="1"/>
      <name val="Calibri"/>
      <family val="2"/>
      <scheme val="minor"/>
    </font>
    <font>
      <i/>
      <sz val="11"/>
      <color theme="1"/>
      <name val="Calibri"/>
      <family val="2"/>
    </font>
    <font>
      <b/>
      <sz val="18"/>
      <color theme="1"/>
      <name val="Calibri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5B9BD5"/>
      </patternFill>
    </fill>
    <fill>
      <patternFill patternType="solid">
        <fgColor rgb="FFD9EAF7"/>
      </patternFill>
    </fill>
    <fill>
      <patternFill patternType="solid">
        <fgColor rgb="FFE2F0D9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/>
    <xf numFmtId="165" fontId="3" fillId="0" borderId="1" xfId="0" applyNumberFormat="1" applyFont="1" applyBorder="1"/>
    <xf numFmtId="10" fontId="3" fillId="0" borderId="1" xfId="0" applyNumberFormat="1" applyFont="1" applyBorder="1"/>
    <xf numFmtId="0" fontId="0" fillId="0" borderId="1" xfId="0" applyBorder="1"/>
    <xf numFmtId="165" fontId="0" fillId="0" borderId="1" xfId="0" applyNumberFormat="1" applyBorder="1"/>
    <xf numFmtId="0" fontId="4" fillId="5" borderId="0" xfId="0" applyFont="1" applyFill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165" fontId="2" fillId="4" borderId="1" xfId="0" applyNumberFormat="1" applyFont="1" applyFill="1" applyBorder="1" applyAlignment="1">
      <alignment horizontal="center"/>
    </xf>
    <xf numFmtId="10" fontId="2" fillId="4" borderId="1" xfId="0" applyNumberFormat="1" applyFont="1" applyFill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4" fontId="0" fillId="0" borderId="2" xfId="0" applyNumberFormat="1" applyBorder="1" applyAlignment="1">
      <alignment horizontal="center" vertical="center" wrapText="1"/>
    </xf>
    <xf numFmtId="165" fontId="0" fillId="0" borderId="2" xfId="0" applyNumberFormat="1" applyBorder="1" applyAlignment="1">
      <alignment horizontal="center" vertical="center" wrapText="1"/>
    </xf>
    <xf numFmtId="10" fontId="0" fillId="0" borderId="2" xfId="0" applyNumberForma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8" fillId="5" borderId="0" xfId="0" applyFont="1" applyFill="1"/>
    <xf numFmtId="0" fontId="0" fillId="5" borderId="0" xfId="0" applyFont="1" applyFill="1"/>
    <xf numFmtId="0" fontId="5" fillId="0" borderId="0" xfId="0" applyFont="1" applyAlignment="1">
      <alignment horizontal="center"/>
    </xf>
    <xf numFmtId="0" fontId="0" fillId="0" borderId="0" xfId="0" applyFont="1"/>
    <xf numFmtId="0" fontId="6" fillId="5" borderId="0" xfId="0" applyFont="1" applyFill="1" applyAlignment="1">
      <alignment horizontal="center" vertical="center"/>
    </xf>
    <xf numFmtId="0" fontId="0" fillId="5" borderId="0" xfId="0" applyFont="1" applyFill="1"/>
    <xf numFmtId="0" fontId="7" fillId="5" borderId="0" xfId="0" applyFont="1" applyFill="1"/>
    <xf numFmtId="0" fontId="0" fillId="5" borderId="0" xfId="0" applyFont="1" applyFill="1" applyAlignment="1">
      <alignment vertical="center"/>
    </xf>
  </cellXfs>
  <cellStyles count="1">
    <cellStyle name="Normal" xfId="0" builtinId="0"/>
  </cellStyles>
  <dxfs count="3">
    <dxf>
      <fill>
        <patternFill patternType="solid">
          <fgColor rgb="FFE7E6E6"/>
        </patternFill>
      </fill>
    </dxf>
    <dxf>
      <fill>
        <patternFill patternType="solid">
          <fgColor rgb="FFFCE4D6"/>
        </patternFill>
      </fill>
    </dxf>
    <dxf>
      <fill>
        <patternFill patternType="solid">
          <fgColor rgb="FFE2F0D9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2.8222222222222221E-2"/>
          <c:y val="6.6145833333333334E-2"/>
          <c:w val="0.94825925925925925"/>
          <c:h val="0.90298611111111116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Dashboard!$B$7</c:f>
              <c:strCache>
                <c:ptCount val="1"/>
                <c:pt idx="0">
                  <c:v>Invested Amount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1"/>
          <c:cat>
            <c:strRef>
              <c:f>Dashboard!$A$8:$A$15</c:f>
              <c:strCache>
                <c:ptCount val="8"/>
                <c:pt idx="0">
                  <c:v>Stocks</c:v>
                </c:pt>
                <c:pt idx="1">
                  <c:v>Mutual Fund</c:v>
                </c:pt>
                <c:pt idx="2">
                  <c:v>ETF</c:v>
                </c:pt>
                <c:pt idx="3">
                  <c:v>Fixed Deposit</c:v>
                </c:pt>
                <c:pt idx="4">
                  <c:v>Bonds</c:v>
                </c:pt>
                <c:pt idx="5">
                  <c:v>Gold</c:v>
                </c:pt>
                <c:pt idx="6">
                  <c:v>Real Estate</c:v>
                </c:pt>
                <c:pt idx="7">
                  <c:v>Crypto</c:v>
                </c:pt>
              </c:strCache>
            </c:strRef>
          </c:cat>
          <c:val>
            <c:numRef>
              <c:f>Dashboard!$B$8:$B$15</c:f>
              <c:numCache>
                <c:formatCode>\₹#,##0.00</c:formatCode>
                <c:ptCount val="8"/>
                <c:pt idx="0">
                  <c:v>224800</c:v>
                </c:pt>
                <c:pt idx="1">
                  <c:v>561000</c:v>
                </c:pt>
                <c:pt idx="2">
                  <c:v>83600</c:v>
                </c:pt>
                <c:pt idx="3">
                  <c:v>100000</c:v>
                </c:pt>
                <c:pt idx="4">
                  <c:v>62000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B1-4B08-A3D9-B2BE6E08E67A}"/>
            </c:ext>
          </c:extLst>
        </c:ser>
        <c:ser>
          <c:idx val="1"/>
          <c:order val="1"/>
          <c:tx>
            <c:strRef>
              <c:f>Dashboard!$C$7</c:f>
              <c:strCache>
                <c:ptCount val="1"/>
                <c:pt idx="0">
                  <c:v>Current Value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1"/>
          <c:cat>
            <c:strRef>
              <c:f>Dashboard!$A$8:$A$15</c:f>
              <c:strCache>
                <c:ptCount val="8"/>
                <c:pt idx="0">
                  <c:v>Stocks</c:v>
                </c:pt>
                <c:pt idx="1">
                  <c:v>Mutual Fund</c:v>
                </c:pt>
                <c:pt idx="2">
                  <c:v>ETF</c:v>
                </c:pt>
                <c:pt idx="3">
                  <c:v>Fixed Deposit</c:v>
                </c:pt>
                <c:pt idx="4">
                  <c:v>Bonds</c:v>
                </c:pt>
                <c:pt idx="5">
                  <c:v>Gold</c:v>
                </c:pt>
                <c:pt idx="6">
                  <c:v>Real Estate</c:v>
                </c:pt>
                <c:pt idx="7">
                  <c:v>Crypto</c:v>
                </c:pt>
              </c:strCache>
            </c:strRef>
          </c:cat>
          <c:val>
            <c:numRef>
              <c:f>Dashboard!$C$8:$C$15</c:f>
              <c:numCache>
                <c:formatCode>\₹#,##0.00</c:formatCode>
                <c:ptCount val="8"/>
                <c:pt idx="0">
                  <c:v>250200</c:v>
                </c:pt>
                <c:pt idx="1">
                  <c:v>439750</c:v>
                </c:pt>
                <c:pt idx="2">
                  <c:v>88200</c:v>
                </c:pt>
                <c:pt idx="3">
                  <c:v>100000</c:v>
                </c:pt>
                <c:pt idx="4">
                  <c:v>69000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B1-4B08-A3D9-B2BE6E08E6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0"/>
        <c:axId val="10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Amount (₹)</a:t>
                </a:r>
              </a:p>
            </c:rich>
          </c:tx>
          <c:overlay val="1"/>
          <c:spPr>
            <a:noFill/>
            <a:ln>
              <a:noFill/>
            </a:ln>
            <a:effectLst/>
          </c:spPr>
        </c:title>
        <c:numFmt formatCode="\₹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lt1">
                <a:lumMod val="95000"/>
                <a:alpha val="54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1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Portfolio by Investment Type</a:t>
            </a:r>
          </a:p>
        </c:rich>
      </c:tx>
      <c:layout>
        <c:manualLayout>
          <c:xMode val="edge"/>
          <c:yMode val="edge"/>
          <c:x val="0.15526555555555555"/>
          <c:y val="0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Dashboard!$B$7</c:f>
              <c:strCache>
                <c:ptCount val="1"/>
                <c:pt idx="0">
                  <c:v>Invested Amount</c:v>
                </c:pt>
              </c:strCache>
            </c:strRef>
          </c:tx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DF2A-4B30-9DF4-14170E057DB2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DF2A-4B30-9DF4-14170E057DB2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shade val="51000"/>
                      <a:satMod val="130000"/>
                    </a:schemeClr>
                  </a:gs>
                  <a:gs pos="80000">
                    <a:schemeClr val="accent3">
                      <a:shade val="93000"/>
                      <a:satMod val="130000"/>
                    </a:schemeClr>
                  </a:gs>
                  <a:gs pos="100000">
                    <a:schemeClr val="accent3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DF2A-4B30-9DF4-14170E057DB2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shade val="51000"/>
                      <a:satMod val="130000"/>
                    </a:schemeClr>
                  </a:gs>
                  <a:gs pos="80000">
                    <a:schemeClr val="accent4">
                      <a:shade val="93000"/>
                      <a:satMod val="130000"/>
                    </a:schemeClr>
                  </a:gs>
                  <a:gs pos="100000">
                    <a:schemeClr val="accent4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DF2A-4B30-9DF4-14170E057DB2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5">
                      <a:shade val="51000"/>
                      <a:satMod val="130000"/>
                    </a:schemeClr>
                  </a:gs>
                  <a:gs pos="80000">
                    <a:schemeClr val="accent5">
                      <a:shade val="93000"/>
                      <a:satMod val="130000"/>
                    </a:schemeClr>
                  </a:gs>
                  <a:gs pos="100000">
                    <a:schemeClr val="accent5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DF2A-4B30-9DF4-14170E057DB2}"/>
              </c:ext>
            </c:extLst>
          </c:dPt>
          <c:dPt>
            <c:idx val="5"/>
            <c:bubble3D val="0"/>
            <c:spPr>
              <a:gradFill rotWithShape="1">
                <a:gsLst>
                  <a:gs pos="0">
                    <a:schemeClr val="accent6">
                      <a:shade val="51000"/>
                      <a:satMod val="130000"/>
                    </a:schemeClr>
                  </a:gs>
                  <a:gs pos="80000">
                    <a:schemeClr val="accent6">
                      <a:shade val="93000"/>
                      <a:satMod val="130000"/>
                    </a:schemeClr>
                  </a:gs>
                  <a:gs pos="100000">
                    <a:schemeClr val="accent6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DF2A-4B30-9DF4-14170E057DB2}"/>
              </c:ext>
            </c:extLst>
          </c:dPt>
          <c:dPt>
            <c:idx val="6"/>
            <c:bubble3D val="0"/>
            <c:spPr>
              <a:gradFill rotWithShape="1">
                <a:gsLst>
                  <a:gs pos="0">
                    <a:schemeClr val="accent1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1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1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DF2A-4B30-9DF4-14170E057DB2}"/>
              </c:ext>
            </c:extLst>
          </c:dPt>
          <c:dPt>
            <c:idx val="7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2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2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DF2A-4B30-9DF4-14170E057DB2}"/>
              </c:ext>
            </c:extLst>
          </c:dPt>
          <c:cat>
            <c:strRef>
              <c:f>Dashboard!$A$8:$A$15</c:f>
              <c:strCache>
                <c:ptCount val="8"/>
                <c:pt idx="0">
                  <c:v>Stocks</c:v>
                </c:pt>
                <c:pt idx="1">
                  <c:v>Mutual Fund</c:v>
                </c:pt>
                <c:pt idx="2">
                  <c:v>ETF</c:v>
                </c:pt>
                <c:pt idx="3">
                  <c:v>Fixed Deposit</c:v>
                </c:pt>
                <c:pt idx="4">
                  <c:v>Bonds</c:v>
                </c:pt>
                <c:pt idx="5">
                  <c:v>Gold</c:v>
                </c:pt>
                <c:pt idx="6">
                  <c:v>Real Estate</c:v>
                </c:pt>
                <c:pt idx="7">
                  <c:v>Crypto</c:v>
                </c:pt>
              </c:strCache>
            </c:strRef>
          </c:cat>
          <c:val>
            <c:numRef>
              <c:f>Dashboard!$B$8:$B$15</c:f>
              <c:numCache>
                <c:formatCode>\₹#,##0.00</c:formatCode>
                <c:ptCount val="8"/>
                <c:pt idx="0">
                  <c:v>224800</c:v>
                </c:pt>
                <c:pt idx="1">
                  <c:v>561000</c:v>
                </c:pt>
                <c:pt idx="2">
                  <c:v>83600</c:v>
                </c:pt>
                <c:pt idx="3">
                  <c:v>100000</c:v>
                </c:pt>
                <c:pt idx="4">
                  <c:v>62000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BB-4198-B712-F746762251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5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923637</xdr:colOff>
      <xdr:row>16</xdr:row>
      <xdr:rowOff>92363</xdr:rowOff>
    </xdr:from>
    <xdr:ext cx="540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16</xdr:row>
      <xdr:rowOff>34636</xdr:rowOff>
    </xdr:from>
    <xdr:ext cx="3717636" cy="3053182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0"/>
  <sheetViews>
    <sheetView zoomScale="55" zoomScaleNormal="55" workbookViewId="0">
      <pane ySplit="4" topLeftCell="A6" activePane="bottomLeft" state="frozen"/>
      <selection pane="bottomLeft" activeCell="A4" sqref="A4:Q4"/>
    </sheetView>
  </sheetViews>
  <sheetFormatPr defaultRowHeight="14.5" x14ac:dyDescent="0.35"/>
  <cols>
    <col min="1" max="1" width="8" customWidth="1"/>
    <col min="2" max="2" width="15" customWidth="1"/>
    <col min="3" max="3" width="26" customWidth="1"/>
    <col min="4" max="4" width="17" customWidth="1"/>
    <col min="5" max="5" width="15" customWidth="1"/>
    <col min="6" max="6" width="18" customWidth="1"/>
    <col min="7" max="7" width="10" customWidth="1"/>
    <col min="8" max="8" width="15" customWidth="1"/>
    <col min="9" max="9" width="16" customWidth="1"/>
    <col min="10" max="10" width="15" customWidth="1"/>
    <col min="11" max="11" width="16" customWidth="1"/>
    <col min="12" max="12" width="15" customWidth="1"/>
    <col min="13" max="13" width="12" customWidth="1"/>
    <col min="14" max="14" width="13" customWidth="1"/>
    <col min="15" max="15" width="12" customWidth="1"/>
    <col min="16" max="16" width="15" customWidth="1"/>
    <col min="17" max="17" width="28" customWidth="1"/>
  </cols>
  <sheetData>
    <row r="1" spans="1:17" ht="30" customHeight="1" x14ac:dyDescent="0.3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7" x14ac:dyDescent="0.35">
      <c r="A2" s="19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4" spans="1:17" s="6" customFormat="1" ht="37" x14ac:dyDescent="0.35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  <c r="K4" s="7" t="s">
        <v>12</v>
      </c>
      <c r="L4" s="7" t="s">
        <v>13</v>
      </c>
      <c r="M4" s="7" t="s">
        <v>14</v>
      </c>
      <c r="N4" s="7" t="s">
        <v>15</v>
      </c>
      <c r="O4" s="7" t="s">
        <v>16</v>
      </c>
      <c r="P4" s="7" t="s">
        <v>17</v>
      </c>
      <c r="Q4" s="7" t="s">
        <v>18</v>
      </c>
    </row>
    <row r="5" spans="1:17" s="16" customFormat="1" x14ac:dyDescent="0.35">
      <c r="A5" s="11">
        <v>1</v>
      </c>
      <c r="B5" s="12">
        <v>46032</v>
      </c>
      <c r="C5" s="11" t="s">
        <v>19</v>
      </c>
      <c r="D5" s="11" t="s">
        <v>20</v>
      </c>
      <c r="E5" s="11" t="s">
        <v>21</v>
      </c>
      <c r="F5" s="11" t="s">
        <v>22</v>
      </c>
      <c r="G5" s="13">
        <v>60</v>
      </c>
      <c r="H5" s="14">
        <v>1650</v>
      </c>
      <c r="I5" s="14">
        <v>90000</v>
      </c>
      <c r="J5" s="14">
        <v>1785</v>
      </c>
      <c r="K5" s="14">
        <f t="shared" ref="K5:K14" si="0">G5*J5</f>
        <v>107100</v>
      </c>
      <c r="L5" s="14">
        <f t="shared" ref="L5:L14" si="1">K5-I5</f>
        <v>17100</v>
      </c>
      <c r="M5" s="15">
        <f t="shared" ref="M5:M14" si="2">IFERROR(L5/I5,0)</f>
        <v>0.19</v>
      </c>
      <c r="N5" s="11" t="s">
        <v>23</v>
      </c>
      <c r="O5" s="11" t="s">
        <v>24</v>
      </c>
      <c r="P5" s="12"/>
      <c r="Q5" s="11" t="s">
        <v>25</v>
      </c>
    </row>
    <row r="6" spans="1:17" s="16" customFormat="1" x14ac:dyDescent="0.35">
      <c r="A6" s="11">
        <v>2</v>
      </c>
      <c r="B6" s="12">
        <v>46040</v>
      </c>
      <c r="C6" s="11" t="s">
        <v>26</v>
      </c>
      <c r="D6" s="11" t="s">
        <v>27</v>
      </c>
      <c r="E6" s="11" t="s">
        <v>21</v>
      </c>
      <c r="F6" s="11" t="s">
        <v>28</v>
      </c>
      <c r="G6" s="13">
        <v>1100</v>
      </c>
      <c r="H6" s="14">
        <v>210</v>
      </c>
      <c r="I6" s="14">
        <v>350000</v>
      </c>
      <c r="J6" s="14">
        <v>226</v>
      </c>
      <c r="K6" s="14">
        <f t="shared" si="0"/>
        <v>248600</v>
      </c>
      <c r="L6" s="14">
        <f t="shared" si="1"/>
        <v>-101400</v>
      </c>
      <c r="M6" s="15">
        <f t="shared" si="2"/>
        <v>-0.2897142857142857</v>
      </c>
      <c r="N6" s="11" t="s">
        <v>23</v>
      </c>
      <c r="O6" s="11" t="s">
        <v>24</v>
      </c>
      <c r="P6" s="12"/>
      <c r="Q6" s="11" t="s">
        <v>29</v>
      </c>
    </row>
    <row r="7" spans="1:17" s="16" customFormat="1" x14ac:dyDescent="0.35">
      <c r="A7" s="11">
        <v>3</v>
      </c>
      <c r="B7" s="12">
        <v>46058</v>
      </c>
      <c r="C7" s="11" t="s">
        <v>30</v>
      </c>
      <c r="D7" s="11" t="s">
        <v>31</v>
      </c>
      <c r="E7" s="11" t="s">
        <v>32</v>
      </c>
      <c r="F7" s="11" t="s">
        <v>22</v>
      </c>
      <c r="G7" s="13">
        <v>300</v>
      </c>
      <c r="H7" s="14">
        <v>72</v>
      </c>
      <c r="I7" s="14">
        <v>22600</v>
      </c>
      <c r="J7" s="14">
        <v>78</v>
      </c>
      <c r="K7" s="14">
        <f t="shared" si="0"/>
        <v>23400</v>
      </c>
      <c r="L7" s="14">
        <f t="shared" si="1"/>
        <v>800</v>
      </c>
      <c r="M7" s="15">
        <f t="shared" si="2"/>
        <v>3.5398230088495575E-2</v>
      </c>
      <c r="N7" s="11" t="s">
        <v>23</v>
      </c>
      <c r="O7" s="11" t="s">
        <v>24</v>
      </c>
      <c r="P7" s="12"/>
      <c r="Q7" s="11" t="s">
        <v>33</v>
      </c>
    </row>
    <row r="8" spans="1:17" s="16" customFormat="1" x14ac:dyDescent="0.35">
      <c r="A8" s="11">
        <v>4</v>
      </c>
      <c r="B8" s="12">
        <v>46073</v>
      </c>
      <c r="C8" s="11" t="s">
        <v>34</v>
      </c>
      <c r="D8" s="11" t="s">
        <v>35</v>
      </c>
      <c r="E8" s="11" t="s">
        <v>36</v>
      </c>
      <c r="F8" s="11" t="s">
        <v>37</v>
      </c>
      <c r="G8" s="13">
        <v>1</v>
      </c>
      <c r="H8" s="14">
        <v>100000</v>
      </c>
      <c r="I8" s="14">
        <f t="shared" ref="I8:I12" si="3">G8*H8</f>
        <v>100000</v>
      </c>
      <c r="J8" s="14">
        <v>100000</v>
      </c>
      <c r="K8" s="14">
        <f t="shared" si="0"/>
        <v>100000</v>
      </c>
      <c r="L8" s="14">
        <f t="shared" si="1"/>
        <v>0</v>
      </c>
      <c r="M8" s="15">
        <f t="shared" si="2"/>
        <v>0</v>
      </c>
      <c r="N8" s="11" t="s">
        <v>38</v>
      </c>
      <c r="O8" s="11" t="s">
        <v>24</v>
      </c>
      <c r="P8" s="12">
        <v>47899</v>
      </c>
      <c r="Q8" s="11" t="s">
        <v>39</v>
      </c>
    </row>
    <row r="9" spans="1:17" s="16" customFormat="1" x14ac:dyDescent="0.35">
      <c r="A9" s="11">
        <v>5</v>
      </c>
      <c r="B9" s="12">
        <v>46084</v>
      </c>
      <c r="C9" s="11" t="s">
        <v>40</v>
      </c>
      <c r="D9" s="11" t="s">
        <v>20</v>
      </c>
      <c r="E9" s="11" t="s">
        <v>21</v>
      </c>
      <c r="F9" s="11" t="s">
        <v>41</v>
      </c>
      <c r="G9" s="13">
        <v>90</v>
      </c>
      <c r="H9" s="14">
        <v>720</v>
      </c>
      <c r="I9" s="14">
        <f t="shared" si="3"/>
        <v>64800</v>
      </c>
      <c r="J9" s="14">
        <v>785</v>
      </c>
      <c r="K9" s="14">
        <f t="shared" si="0"/>
        <v>70650</v>
      </c>
      <c r="L9" s="14">
        <f t="shared" si="1"/>
        <v>5850</v>
      </c>
      <c r="M9" s="15">
        <f t="shared" si="2"/>
        <v>9.0277777777777776E-2</v>
      </c>
      <c r="N9" s="11" t="s">
        <v>42</v>
      </c>
      <c r="O9" s="11" t="s">
        <v>24</v>
      </c>
      <c r="P9" s="12"/>
      <c r="Q9" s="11" t="s">
        <v>43</v>
      </c>
    </row>
    <row r="10" spans="1:17" s="16" customFormat="1" x14ac:dyDescent="0.35">
      <c r="A10" s="11">
        <v>6</v>
      </c>
      <c r="B10" s="12">
        <v>46096</v>
      </c>
      <c r="C10" s="11" t="s">
        <v>44</v>
      </c>
      <c r="D10" s="11" t="s">
        <v>27</v>
      </c>
      <c r="E10" s="11" t="s">
        <v>36</v>
      </c>
      <c r="F10" s="11" t="s">
        <v>28</v>
      </c>
      <c r="G10" s="13">
        <v>500</v>
      </c>
      <c r="H10" s="14">
        <v>182</v>
      </c>
      <c r="I10" s="14">
        <f t="shared" si="3"/>
        <v>91000</v>
      </c>
      <c r="J10" s="14">
        <v>186</v>
      </c>
      <c r="K10" s="14">
        <f t="shared" si="0"/>
        <v>93000</v>
      </c>
      <c r="L10" s="14">
        <f t="shared" si="1"/>
        <v>2000</v>
      </c>
      <c r="M10" s="15">
        <f t="shared" si="2"/>
        <v>2.197802197802198E-2</v>
      </c>
      <c r="N10" s="11" t="s">
        <v>38</v>
      </c>
      <c r="O10" s="11" t="s">
        <v>24</v>
      </c>
      <c r="P10" s="12"/>
      <c r="Q10" s="11" t="s">
        <v>45</v>
      </c>
    </row>
    <row r="11" spans="1:17" s="16" customFormat="1" x14ac:dyDescent="0.35">
      <c r="A11" s="11">
        <v>7</v>
      </c>
      <c r="B11" s="12">
        <v>46120</v>
      </c>
      <c r="C11" s="11" t="s">
        <v>46</v>
      </c>
      <c r="D11" s="11" t="s">
        <v>31</v>
      </c>
      <c r="E11" s="11" t="s">
        <v>21</v>
      </c>
      <c r="F11" s="11" t="s">
        <v>22</v>
      </c>
      <c r="G11" s="13">
        <v>100</v>
      </c>
      <c r="H11" s="14">
        <v>610</v>
      </c>
      <c r="I11" s="14">
        <f t="shared" si="3"/>
        <v>61000</v>
      </c>
      <c r="J11" s="14">
        <v>648</v>
      </c>
      <c r="K11" s="14">
        <f t="shared" si="0"/>
        <v>64800</v>
      </c>
      <c r="L11" s="14">
        <f t="shared" si="1"/>
        <v>3800</v>
      </c>
      <c r="M11" s="15">
        <f t="shared" si="2"/>
        <v>6.2295081967213117E-2</v>
      </c>
      <c r="N11" s="11" t="s">
        <v>42</v>
      </c>
      <c r="O11" s="11" t="s">
        <v>24</v>
      </c>
      <c r="P11" s="12"/>
      <c r="Q11" s="11" t="s">
        <v>47</v>
      </c>
    </row>
    <row r="12" spans="1:17" s="16" customFormat="1" x14ac:dyDescent="0.35">
      <c r="A12" s="11">
        <v>8</v>
      </c>
      <c r="B12" s="12">
        <v>46154</v>
      </c>
      <c r="C12" s="11" t="s">
        <v>48</v>
      </c>
      <c r="D12" s="11" t="s">
        <v>49</v>
      </c>
      <c r="E12" s="11" t="s">
        <v>32</v>
      </c>
      <c r="F12" s="11" t="s">
        <v>50</v>
      </c>
      <c r="G12" s="13">
        <v>10</v>
      </c>
      <c r="H12" s="14">
        <v>6200</v>
      </c>
      <c r="I12" s="14">
        <f t="shared" si="3"/>
        <v>62000</v>
      </c>
      <c r="J12" s="14">
        <v>6900</v>
      </c>
      <c r="K12" s="14">
        <f t="shared" si="0"/>
        <v>69000</v>
      </c>
      <c r="L12" s="14">
        <f t="shared" si="1"/>
        <v>7000</v>
      </c>
      <c r="M12" s="15">
        <f t="shared" si="2"/>
        <v>0.11290322580645161</v>
      </c>
      <c r="N12" s="11" t="s">
        <v>38</v>
      </c>
      <c r="O12" s="11" t="s">
        <v>24</v>
      </c>
      <c r="P12" s="12">
        <v>48711</v>
      </c>
      <c r="Q12" s="11" t="s">
        <v>51</v>
      </c>
    </row>
    <row r="13" spans="1:17" s="16" customFormat="1" x14ac:dyDescent="0.35">
      <c r="A13" s="11">
        <v>9</v>
      </c>
      <c r="B13" s="12">
        <v>46174</v>
      </c>
      <c r="C13" s="11" t="s">
        <v>52</v>
      </c>
      <c r="D13" s="11" t="s">
        <v>20</v>
      </c>
      <c r="E13" s="11" t="s">
        <v>21</v>
      </c>
      <c r="F13" s="11" t="s">
        <v>53</v>
      </c>
      <c r="G13" s="13">
        <v>45</v>
      </c>
      <c r="H13" s="14">
        <v>1520</v>
      </c>
      <c r="I13" s="14">
        <v>70000</v>
      </c>
      <c r="J13" s="14">
        <v>1610</v>
      </c>
      <c r="K13" s="14">
        <f t="shared" si="0"/>
        <v>72450</v>
      </c>
      <c r="L13" s="14">
        <f t="shared" si="1"/>
        <v>2450</v>
      </c>
      <c r="M13" s="15">
        <f t="shared" si="2"/>
        <v>3.5000000000000003E-2</v>
      </c>
      <c r="N13" s="11" t="s">
        <v>23</v>
      </c>
      <c r="O13" s="11" t="s">
        <v>24</v>
      </c>
      <c r="P13" s="12"/>
      <c r="Q13" s="11" t="s">
        <v>54</v>
      </c>
    </row>
    <row r="14" spans="1:17" s="16" customFormat="1" x14ac:dyDescent="0.35">
      <c r="A14" s="11">
        <v>10</v>
      </c>
      <c r="B14" s="12">
        <v>46213</v>
      </c>
      <c r="C14" s="11" t="s">
        <v>55</v>
      </c>
      <c r="D14" s="11" t="s">
        <v>27</v>
      </c>
      <c r="E14" s="11" t="s">
        <v>56</v>
      </c>
      <c r="F14" s="11" t="s">
        <v>28</v>
      </c>
      <c r="G14" s="13">
        <v>650</v>
      </c>
      <c r="H14" s="14">
        <v>145</v>
      </c>
      <c r="I14" s="14">
        <v>120000</v>
      </c>
      <c r="J14" s="14">
        <v>151</v>
      </c>
      <c r="K14" s="14">
        <f t="shared" si="0"/>
        <v>98150</v>
      </c>
      <c r="L14" s="14">
        <f t="shared" si="1"/>
        <v>-21850</v>
      </c>
      <c r="M14" s="15">
        <f t="shared" si="2"/>
        <v>-0.18208333333333335</v>
      </c>
      <c r="N14" s="11" t="s">
        <v>23</v>
      </c>
      <c r="O14" s="11" t="s">
        <v>24</v>
      </c>
      <c r="P14" s="12"/>
      <c r="Q14" s="11" t="s">
        <v>57</v>
      </c>
    </row>
    <row r="16" spans="1:17" ht="18.5" x14ac:dyDescent="0.45">
      <c r="A16" s="23" t="s">
        <v>58</v>
      </c>
      <c r="B16" s="22"/>
      <c r="C16" s="22"/>
      <c r="D16" s="22"/>
    </row>
    <row r="17" spans="1:2" ht="43.5" x14ac:dyDescent="0.35">
      <c r="A17" s="8" t="s">
        <v>59</v>
      </c>
      <c r="B17" s="9">
        <f>SUM(I5:I14)</f>
        <v>1031400</v>
      </c>
    </row>
    <row r="18" spans="1:2" ht="43.5" x14ac:dyDescent="0.35">
      <c r="A18" s="8" t="s">
        <v>60</v>
      </c>
      <c r="B18" s="9">
        <f>SUM(K5:K14)</f>
        <v>947150</v>
      </c>
    </row>
    <row r="19" spans="1:2" ht="43.5" x14ac:dyDescent="0.35">
      <c r="A19" s="8" t="s">
        <v>61</v>
      </c>
      <c r="B19" s="9">
        <f>SUM(L5:L14)</f>
        <v>-84250</v>
      </c>
    </row>
    <row r="20" spans="1:2" ht="29" x14ac:dyDescent="0.35">
      <c r="A20" s="8" t="s">
        <v>62</v>
      </c>
      <c r="B20" s="10">
        <f>IFERROR(C19/C17,0)</f>
        <v>0</v>
      </c>
    </row>
  </sheetData>
  <mergeCells count="3">
    <mergeCell ref="A2:Q2"/>
    <mergeCell ref="A1:Q1"/>
    <mergeCell ref="A16:D16"/>
  </mergeCells>
  <conditionalFormatting sqref="L5:L1000">
    <cfRule type="cellIs" dxfId="2" priority="1" operator="greaterThan">
      <formula>0</formula>
    </cfRule>
    <cfRule type="cellIs" dxfId="1" priority="2" operator="lessThan">
      <formula>0</formula>
    </cfRule>
  </conditionalFormatting>
  <conditionalFormatting sqref="O5:O1000">
    <cfRule type="expression" dxfId="0" priority="3">
      <formula>$O5="Sold"</formula>
    </cfRule>
  </conditionalFormatting>
  <pageMargins left="0.75" right="0.75" top="1" bottom="1" header="0.5" footer="0.5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xr:uid="{00000000-0002-0000-0000-000000000000}">
          <x14:formula1>
            <xm:f>Lists!$A$2:$A$9</xm:f>
          </x14:formula1>
          <xm:sqref>D5:D1000</xm:sqref>
        </x14:dataValidation>
        <x14:dataValidation type="list" allowBlank="1" xr:uid="{00000000-0002-0000-0000-000001000000}">
          <x14:formula1>
            <xm:f>Lists!$B$2:$B$7</xm:f>
          </x14:formula1>
          <xm:sqref>E5:E1000</xm:sqref>
        </x14:dataValidation>
        <x14:dataValidation type="list" allowBlank="1" xr:uid="{00000000-0002-0000-0000-000002000000}">
          <x14:formula1>
            <xm:f>Lists!$F$2:$F$7</xm:f>
          </x14:formula1>
          <xm:sqref>F5:F1000</xm:sqref>
        </x14:dataValidation>
        <x14:dataValidation type="list" allowBlank="1" xr:uid="{00000000-0002-0000-0000-000003000000}">
          <x14:formula1>
            <xm:f>Lists!$D$2:$D$5</xm:f>
          </x14:formula1>
          <xm:sqref>N5:N1000</xm:sqref>
        </x14:dataValidation>
        <x14:dataValidation type="list" allowBlank="1" xr:uid="{00000000-0002-0000-0000-000004000000}">
          <x14:formula1>
            <xm:f>Lists!$C$2:$C$5</xm:f>
          </x14:formula1>
          <xm:sqref>O5:O1000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"/>
  <sheetViews>
    <sheetView zoomScale="55" zoomScaleNormal="55" workbookViewId="0">
      <pane ySplit="6" topLeftCell="A10" activePane="bottomLeft" state="frozen"/>
      <selection pane="bottomLeft" activeCell="G10" sqref="G10"/>
    </sheetView>
  </sheetViews>
  <sheetFormatPr defaultRowHeight="14.5" x14ac:dyDescent="0.35"/>
  <cols>
    <col min="1" max="1" width="24" customWidth="1"/>
    <col min="2" max="4" width="18" customWidth="1"/>
    <col min="5" max="5" width="4" customWidth="1"/>
    <col min="6" max="8" width="16" customWidth="1"/>
  </cols>
  <sheetData>
    <row r="1" spans="1:8" ht="30" customHeight="1" x14ac:dyDescent="0.35">
      <c r="A1" s="21" t="s">
        <v>63</v>
      </c>
      <c r="B1" s="24"/>
      <c r="C1" s="24"/>
      <c r="D1" s="24"/>
      <c r="E1" s="24"/>
      <c r="F1" s="24"/>
      <c r="G1" s="24"/>
      <c r="H1" s="24"/>
    </row>
    <row r="2" spans="1:8" ht="15.5" x14ac:dyDescent="0.35">
      <c r="A2" s="1" t="s">
        <v>59</v>
      </c>
      <c r="B2" s="2">
        <f>SUM('Investment Tracker'!I5:I14)</f>
        <v>1031400</v>
      </c>
    </row>
    <row r="3" spans="1:8" ht="15.5" x14ac:dyDescent="0.35">
      <c r="A3" s="1" t="s">
        <v>12</v>
      </c>
      <c r="B3" s="2">
        <f>SUM('Investment Tracker'!K5:K14)</f>
        <v>947150</v>
      </c>
    </row>
    <row r="4" spans="1:8" ht="15.5" x14ac:dyDescent="0.35">
      <c r="A4" s="1" t="s">
        <v>61</v>
      </c>
      <c r="B4" s="2">
        <f>SUM('Investment Tracker'!L5:L14)</f>
        <v>-84250</v>
      </c>
    </row>
    <row r="5" spans="1:8" ht="15.5" x14ac:dyDescent="0.35">
      <c r="A5" s="1" t="s">
        <v>62</v>
      </c>
      <c r="B5" s="3">
        <f>IFERROR(B4/B2,0)</f>
        <v>-8.1685088229590849E-2</v>
      </c>
    </row>
    <row r="7" spans="1:8" x14ac:dyDescent="0.35">
      <c r="A7" s="1" t="s">
        <v>5</v>
      </c>
      <c r="B7" s="1" t="s">
        <v>10</v>
      </c>
      <c r="C7" s="1" t="s">
        <v>12</v>
      </c>
      <c r="D7" s="1" t="s">
        <v>13</v>
      </c>
    </row>
    <row r="8" spans="1:8" x14ac:dyDescent="0.35">
      <c r="A8" s="4" t="s">
        <v>20</v>
      </c>
      <c r="B8" s="5">
        <f>SUMIF('Investment Tracker'!$D$5:$D$1000,A8,'Investment Tracker'!$I$5:$I$1000)</f>
        <v>224800</v>
      </c>
      <c r="C8" s="5">
        <f>SUMIF('Investment Tracker'!$D$5:$D$1000,A8,'Investment Tracker'!$K$5:$K$1000)</f>
        <v>250200</v>
      </c>
      <c r="D8" s="5">
        <f t="shared" ref="D8:D15" si="0">C8-B8</f>
        <v>25400</v>
      </c>
    </row>
    <row r="9" spans="1:8" x14ac:dyDescent="0.35">
      <c r="A9" s="4" t="s">
        <v>27</v>
      </c>
      <c r="B9" s="5">
        <f>SUMIF('Investment Tracker'!$D$5:$D$1000,A9,'Investment Tracker'!$I$5:$I$1000)</f>
        <v>561000</v>
      </c>
      <c r="C9" s="5">
        <f>SUMIF('Investment Tracker'!$D$5:$D$1000,A9,'Investment Tracker'!$K$5:$K$1000)</f>
        <v>439750</v>
      </c>
      <c r="D9" s="5">
        <f t="shared" si="0"/>
        <v>-121250</v>
      </c>
    </row>
    <row r="10" spans="1:8" x14ac:dyDescent="0.35">
      <c r="A10" s="4" t="s">
        <v>31</v>
      </c>
      <c r="B10" s="5">
        <f>SUMIF('Investment Tracker'!$D$5:$D$1000,A10,'Investment Tracker'!$I$5:$I$1000)</f>
        <v>83600</v>
      </c>
      <c r="C10" s="5">
        <f>SUMIF('Investment Tracker'!$D$5:$D$1000,A10,'Investment Tracker'!$K$5:$K$1000)</f>
        <v>88200</v>
      </c>
      <c r="D10" s="5">
        <f t="shared" si="0"/>
        <v>4600</v>
      </c>
    </row>
    <row r="11" spans="1:8" x14ac:dyDescent="0.35">
      <c r="A11" s="4" t="s">
        <v>35</v>
      </c>
      <c r="B11" s="5">
        <f>SUMIF('Investment Tracker'!$D$5:$D$1000,A11,'Investment Tracker'!$I$5:$I$1000)</f>
        <v>100000</v>
      </c>
      <c r="C11" s="5">
        <f>SUMIF('Investment Tracker'!$D$5:$D$1000,A11,'Investment Tracker'!$K$5:$K$1000)</f>
        <v>100000</v>
      </c>
      <c r="D11" s="5">
        <f t="shared" si="0"/>
        <v>0</v>
      </c>
    </row>
    <row r="12" spans="1:8" x14ac:dyDescent="0.35">
      <c r="A12" s="4" t="s">
        <v>49</v>
      </c>
      <c r="B12" s="5">
        <f>SUMIF('Investment Tracker'!$D$5:$D$1000,A12,'Investment Tracker'!$I$5:$I$1000)</f>
        <v>62000</v>
      </c>
      <c r="C12" s="5">
        <f>SUMIF('Investment Tracker'!$D$5:$D$1000,A12,'Investment Tracker'!$K$5:$K$1000)</f>
        <v>69000</v>
      </c>
      <c r="D12" s="5">
        <f t="shared" si="0"/>
        <v>7000</v>
      </c>
    </row>
    <row r="13" spans="1:8" x14ac:dyDescent="0.35">
      <c r="A13" s="4" t="s">
        <v>64</v>
      </c>
      <c r="B13" s="5">
        <f>SUMIF('Investment Tracker'!$D$5:$D$1000,A13,'Investment Tracker'!$I$5:$I$1000)</f>
        <v>0</v>
      </c>
      <c r="C13" s="5">
        <f>SUMIF('Investment Tracker'!$D$5:$D$1000,A13,'Investment Tracker'!$K$5:$K$1000)</f>
        <v>0</v>
      </c>
      <c r="D13" s="5">
        <f t="shared" si="0"/>
        <v>0</v>
      </c>
    </row>
    <row r="14" spans="1:8" x14ac:dyDescent="0.35">
      <c r="A14" s="4" t="s">
        <v>65</v>
      </c>
      <c r="B14" s="5">
        <f>SUMIF('Investment Tracker'!$D$5:$D$1000,A14,'Investment Tracker'!$I$5:$I$1000)</f>
        <v>0</v>
      </c>
      <c r="C14" s="5">
        <f>SUMIF('Investment Tracker'!$D$5:$D$1000,A14,'Investment Tracker'!$K$5:$K$1000)</f>
        <v>0</v>
      </c>
      <c r="D14" s="5">
        <f t="shared" si="0"/>
        <v>0</v>
      </c>
    </row>
    <row r="15" spans="1:8" x14ac:dyDescent="0.35">
      <c r="A15" s="4" t="s">
        <v>66</v>
      </c>
      <c r="B15" s="5">
        <f>SUMIF('Investment Tracker'!$D$5:$D$1000,A15,'Investment Tracker'!$I$5:$I$1000)</f>
        <v>0</v>
      </c>
      <c r="C15" s="5">
        <f>SUMIF('Investment Tracker'!$D$5:$D$1000,A15,'Investment Tracker'!$K$5:$K$1000)</f>
        <v>0</v>
      </c>
      <c r="D15" s="5">
        <f t="shared" si="0"/>
        <v>0</v>
      </c>
    </row>
  </sheetData>
  <mergeCells count="1">
    <mergeCell ref="A1:H1"/>
  </mergeCells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9"/>
  <sheetViews>
    <sheetView workbookViewId="0">
      <selection activeCell="C12" sqref="C12"/>
    </sheetView>
  </sheetViews>
  <sheetFormatPr defaultRowHeight="14.5" x14ac:dyDescent="0.35"/>
  <cols>
    <col min="1" max="1" width="18" customWidth="1"/>
    <col min="2" max="4" width="16" customWidth="1"/>
    <col min="5" max="5" width="18" customWidth="1"/>
  </cols>
  <sheetData>
    <row r="1" spans="1:5" s="18" customFormat="1" x14ac:dyDescent="0.35">
      <c r="A1" s="17" t="s">
        <v>5</v>
      </c>
      <c r="B1" s="17" t="s">
        <v>6</v>
      </c>
      <c r="C1" s="17" t="s">
        <v>16</v>
      </c>
      <c r="D1" s="17" t="s">
        <v>15</v>
      </c>
      <c r="E1" s="17" t="s">
        <v>7</v>
      </c>
    </row>
    <row r="2" spans="1:5" x14ac:dyDescent="0.35">
      <c r="A2" t="s">
        <v>20</v>
      </c>
      <c r="B2" t="s">
        <v>21</v>
      </c>
      <c r="C2" t="s">
        <v>24</v>
      </c>
      <c r="D2" t="s">
        <v>38</v>
      </c>
      <c r="E2" t="s">
        <v>22</v>
      </c>
    </row>
    <row r="3" spans="1:5" x14ac:dyDescent="0.35">
      <c r="A3" t="s">
        <v>27</v>
      </c>
      <c r="B3" t="s">
        <v>36</v>
      </c>
      <c r="C3" t="s">
        <v>67</v>
      </c>
      <c r="D3" t="s">
        <v>23</v>
      </c>
      <c r="E3" t="s">
        <v>28</v>
      </c>
    </row>
    <row r="4" spans="1:5" x14ac:dyDescent="0.35">
      <c r="A4" t="s">
        <v>31</v>
      </c>
      <c r="B4" t="s">
        <v>56</v>
      </c>
      <c r="C4" t="s">
        <v>68</v>
      </c>
      <c r="D4" t="s">
        <v>42</v>
      </c>
      <c r="E4" t="s">
        <v>41</v>
      </c>
    </row>
    <row r="5" spans="1:5" x14ac:dyDescent="0.35">
      <c r="A5" t="s">
        <v>35</v>
      </c>
      <c r="B5" t="s">
        <v>32</v>
      </c>
      <c r="C5" t="s">
        <v>69</v>
      </c>
      <c r="D5" t="s">
        <v>70</v>
      </c>
      <c r="E5" t="s">
        <v>53</v>
      </c>
    </row>
    <row r="6" spans="1:5" x14ac:dyDescent="0.35">
      <c r="A6" t="s">
        <v>49</v>
      </c>
      <c r="B6" t="s">
        <v>65</v>
      </c>
      <c r="E6" t="s">
        <v>37</v>
      </c>
    </row>
    <row r="7" spans="1:5" x14ac:dyDescent="0.35">
      <c r="A7" t="s">
        <v>64</v>
      </c>
      <c r="B7" t="s">
        <v>71</v>
      </c>
      <c r="E7" t="s">
        <v>50</v>
      </c>
    </row>
    <row r="8" spans="1:5" x14ac:dyDescent="0.35">
      <c r="A8" t="s">
        <v>65</v>
      </c>
      <c r="E8" t="s">
        <v>72</v>
      </c>
    </row>
    <row r="9" spans="1:5" x14ac:dyDescent="0.35">
      <c r="A9" t="s">
        <v>66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CA90C-268F-4F5F-AB75-7EBB9FA89A86}">
  <dimension ref="A1:A22"/>
  <sheetViews>
    <sheetView tabSelected="1" topLeftCell="A5" workbookViewId="0">
      <selection activeCell="A5" sqref="A5:A22"/>
    </sheetView>
  </sheetViews>
  <sheetFormatPr defaultRowHeight="14.5" x14ac:dyDescent="0.35"/>
  <sheetData>
    <row r="1" spans="1:1" x14ac:dyDescent="0.35">
      <c r="A1" t="s">
        <v>2</v>
      </c>
    </row>
    <row r="2" spans="1:1" x14ac:dyDescent="0.35">
      <c r="A2" t="s">
        <v>3</v>
      </c>
    </row>
    <row r="3" spans="1:1" x14ac:dyDescent="0.35">
      <c r="A3" t="s">
        <v>4</v>
      </c>
    </row>
    <row r="4" spans="1:1" x14ac:dyDescent="0.35">
      <c r="A4" t="s">
        <v>5</v>
      </c>
    </row>
    <row r="5" spans="1:1" x14ac:dyDescent="0.35">
      <c r="A5" t="s">
        <v>6</v>
      </c>
    </row>
    <row r="6" spans="1:1" x14ac:dyDescent="0.35">
      <c r="A6" t="s">
        <v>7</v>
      </c>
    </row>
    <row r="7" spans="1:1" x14ac:dyDescent="0.35">
      <c r="A7" t="s">
        <v>8</v>
      </c>
    </row>
    <row r="8" spans="1:1" x14ac:dyDescent="0.35">
      <c r="A8" t="s">
        <v>9</v>
      </c>
    </row>
    <row r="9" spans="1:1" x14ac:dyDescent="0.35">
      <c r="A9" t="s">
        <v>10</v>
      </c>
    </row>
    <row r="10" spans="1:1" x14ac:dyDescent="0.35">
      <c r="A10" t="s">
        <v>11</v>
      </c>
    </row>
    <row r="11" spans="1:1" x14ac:dyDescent="0.35">
      <c r="A11" t="s">
        <v>12</v>
      </c>
    </row>
    <row r="12" spans="1:1" x14ac:dyDescent="0.35">
      <c r="A12" t="s">
        <v>13</v>
      </c>
    </row>
    <row r="13" spans="1:1" x14ac:dyDescent="0.35">
      <c r="A13" t="s">
        <v>14</v>
      </c>
    </row>
    <row r="14" spans="1:1" x14ac:dyDescent="0.35">
      <c r="A14" t="s">
        <v>15</v>
      </c>
    </row>
    <row r="15" spans="1:1" x14ac:dyDescent="0.35">
      <c r="A15" t="s">
        <v>16</v>
      </c>
    </row>
    <row r="16" spans="1:1" x14ac:dyDescent="0.35">
      <c r="A16" t="s">
        <v>17</v>
      </c>
    </row>
    <row r="17" spans="1:1" x14ac:dyDescent="0.35">
      <c r="A17" t="s">
        <v>18</v>
      </c>
    </row>
    <row r="18" spans="1:1" x14ac:dyDescent="0.35">
      <c r="A18" t="s">
        <v>73</v>
      </c>
    </row>
    <row r="19" spans="1:1" x14ac:dyDescent="0.35">
      <c r="A19" t="s">
        <v>74</v>
      </c>
    </row>
    <row r="20" spans="1:1" x14ac:dyDescent="0.35">
      <c r="A20" t="s">
        <v>75</v>
      </c>
    </row>
    <row r="21" spans="1:1" x14ac:dyDescent="0.35">
      <c r="A21" t="s">
        <v>76</v>
      </c>
    </row>
    <row r="22" spans="1:1" x14ac:dyDescent="0.35">
      <c r="A2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Investment Tracker</vt:lpstr>
      <vt:lpstr>Dashboard</vt:lpstr>
      <vt:lpstr>Lists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Investment Tracker Excel Template</dc:title>
  <dc:subject>Professional investment tracking workbook with dashboard</dc:subject>
  <dc:creator>OpenAI</dc:creator>
  <cp:lastModifiedBy>pm</cp:lastModifiedBy>
  <dcterms:created xsi:type="dcterms:W3CDTF">2026-09-15T07:09:46Z</dcterms:created>
  <dcterms:modified xsi:type="dcterms:W3CDTF">2026-09-23T17:14:47Z</dcterms:modified>
</cp:coreProperties>
</file>