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Household Budget Sheet\"/>
    </mc:Choice>
  </mc:AlternateContent>
  <xr:revisionPtr revIDLastSave="0" documentId="8_{E1F2169C-90A6-4105-89B7-44B1E7658E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get" sheetId="1" r:id="rId1"/>
    <sheet name="Summary" sheetId="2" r:id="rId2"/>
  </sheets>
  <definedNames>
    <definedName name="_xlnm._FilterDatabase" localSheetId="0" hidden="1">Budget!$A$6:$K$26</definedName>
    <definedName name="_xlnm.Print_Titles" localSheetId="0">Budget!$1:$6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B4" i="2"/>
  <c r="F3" i="2"/>
  <c r="E3" i="2"/>
  <c r="B3" i="2"/>
  <c r="B5" i="2" s="1"/>
  <c r="B2" i="2"/>
  <c r="B6" i="2" s="1"/>
  <c r="B8" i="2" s="1"/>
  <c r="J26" i="1"/>
  <c r="A26" i="1"/>
  <c r="J25" i="1"/>
  <c r="A25" i="1"/>
  <c r="J24" i="1"/>
  <c r="A24" i="1"/>
  <c r="J23" i="1"/>
  <c r="A23" i="1"/>
  <c r="J22" i="1"/>
  <c r="A22" i="1"/>
  <c r="J21" i="1"/>
  <c r="A21" i="1"/>
  <c r="J20" i="1"/>
  <c r="A20" i="1"/>
  <c r="J19" i="1"/>
  <c r="A19" i="1"/>
  <c r="J18" i="1"/>
  <c r="A18" i="1"/>
  <c r="J17" i="1"/>
  <c r="A17" i="1"/>
  <c r="J16" i="1"/>
  <c r="A16" i="1"/>
  <c r="J15" i="1"/>
  <c r="A15" i="1"/>
  <c r="J14" i="1"/>
  <c r="A14" i="1"/>
  <c r="J13" i="1"/>
  <c r="A13" i="1"/>
  <c r="J12" i="1"/>
  <c r="A12" i="1"/>
  <c r="J11" i="1"/>
  <c r="A11" i="1"/>
  <c r="J10" i="1"/>
  <c r="A10" i="1"/>
  <c r="J9" i="1"/>
  <c r="A9" i="1"/>
  <c r="J8" i="1"/>
  <c r="A8" i="1"/>
  <c r="J7" i="1"/>
  <c r="A7" i="1"/>
  <c r="K3" i="1"/>
  <c r="I3" i="1"/>
  <c r="B7" i="2" l="1"/>
</calcChain>
</file>

<file path=xl/sharedStrings.xml><?xml version="1.0" encoding="utf-8"?>
<sst xmlns="http://schemas.openxmlformats.org/spreadsheetml/2006/main" count="100" uniqueCount="65">
  <si>
    <t>HOUSEHOLD BUDGET SHEET</t>
  </si>
  <si>
    <t>Budget Month</t>
  </si>
  <si>
    <t>Monthly Income</t>
  </si>
  <si>
    <t>Planned Expenses</t>
  </si>
  <si>
    <t>Actual Expenses</t>
  </si>
  <si>
    <t>S.No.</t>
  </si>
  <si>
    <t>Date</t>
  </si>
  <si>
    <t>Category</t>
  </si>
  <si>
    <t>Type</t>
  </si>
  <si>
    <t>Description</t>
  </si>
  <si>
    <t>Payment Method</t>
  </si>
  <si>
    <t>Planned Amount</t>
  </si>
  <si>
    <t>Actual Amount</t>
  </si>
  <si>
    <t>Variance</t>
  </si>
  <si>
    <t>Status</t>
  </si>
  <si>
    <t>Salary</t>
  </si>
  <si>
    <t>Income</t>
  </si>
  <si>
    <t>Monthly salary</t>
  </si>
  <si>
    <t>Bank Transfer</t>
  </si>
  <si>
    <t>Received</t>
  </si>
  <si>
    <t>Groceries</t>
  </si>
  <si>
    <t>Expense</t>
  </si>
  <si>
    <t>Monthly groceries</t>
  </si>
  <si>
    <t>UPI</t>
  </si>
  <si>
    <t>Paid</t>
  </si>
  <si>
    <t>Rent</t>
  </si>
  <si>
    <t>House rent</t>
  </si>
  <si>
    <t>Utilities</t>
  </si>
  <si>
    <t>Electricity bill</t>
  </si>
  <si>
    <t>Transport</t>
  </si>
  <si>
    <t>Fuel and local travel</t>
  </si>
  <si>
    <t>Cash</t>
  </si>
  <si>
    <t>Education</t>
  </si>
  <si>
    <t>School fees</t>
  </si>
  <si>
    <t>Healthcare</t>
  </si>
  <si>
    <t>Medicines and check-up</t>
  </si>
  <si>
    <t>Dining &amp; Entertainment</t>
  </si>
  <si>
    <t>Family outing</t>
  </si>
  <si>
    <t>Credit Card</t>
  </si>
  <si>
    <t>Insurance</t>
  </si>
  <si>
    <t>Monthly insurance provision</t>
  </si>
  <si>
    <t>Scheduled</t>
  </si>
  <si>
    <t>Savings</t>
  </si>
  <si>
    <t>Monthly savings allocation</t>
  </si>
  <si>
    <t>Transferred</t>
  </si>
  <si>
    <t>HOUSEHOLD BUDGET SUMMARY</t>
  </si>
  <si>
    <t>Total Income</t>
  </si>
  <si>
    <t>Expense Category</t>
  </si>
  <si>
    <t>Planned</t>
  </si>
  <si>
    <t>Actual</t>
  </si>
  <si>
    <t>Total Planned Expenses</t>
  </si>
  <si>
    <t>Total Actual Expenses</t>
  </si>
  <si>
    <t>Planned Savings</t>
  </si>
  <si>
    <t>Actual Savings</t>
  </si>
  <si>
    <t>Expense Variance</t>
  </si>
  <si>
    <t>Savings Rate</t>
  </si>
  <si>
    <t>Shopping</t>
  </si>
  <si>
    <t>Home Maintenance</t>
  </si>
  <si>
    <t>Personal Care</t>
  </si>
  <si>
    <t>Other</t>
  </si>
  <si>
    <t>Transaction ID</t>
  </si>
  <si>
    <t>xxxxxxxxxxxxx</t>
  </si>
  <si>
    <t>xxxxxxxxxxxxxxx</t>
  </si>
  <si>
    <t>xxxxxxxxxx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</si>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</sst>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mmmm\ yyyy"/>
    <numFmt numFmtId="166" formatCode="dd\-mmm\-yyyy"/>
    <numFmt numFmtId="167" formatCode="\₹#,##0.00;[Red]\-\₹#,##0.00"/>
    <numFmt numFmtId="168" formatCode="0.0%"/>
    <numFmt numFmtId="169" formatCode="\₹#,##0.00"/>
  </numFmts>
  <fonts count="6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1F1F1F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vertical="center"/>
    </xf>
    <xf numFmtId="0" fontId="5" fillId="2" borderId="1" xfId="0" applyFont="1" applyFill="1" applyBorder="1"/>
    <xf numFmtId="167" fontId="0" fillId="0" borderId="1" xfId="0" applyNumberFormat="1" applyBorder="1"/>
    <xf numFmtId="169" fontId="0" fillId="0" borderId="0" xfId="0" applyNumberFormat="1"/>
    <xf numFmtId="168" fontId="0" fillId="0" borderId="1" xfId="0" applyNumberFormat="1" applyBorder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4" borderId="0" xfId="0" applyFont="1" applyFill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Planned vs Actual Expenses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74074074074074E-2"/>
          <c:y val="9.7013888888888886E-2"/>
          <c:w val="0.94825925925925925"/>
          <c:h val="0.9029861111111111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Summary!$E$2</c:f>
              <c:strCache>
                <c:ptCount val="1"/>
                <c:pt idx="0">
                  <c:v>Planned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Summary!$D$3:$D$15</c:f>
              <c:strCache>
                <c:ptCount val="13"/>
                <c:pt idx="0">
                  <c:v>Groceries</c:v>
                </c:pt>
                <c:pt idx="1">
                  <c:v>Rent</c:v>
                </c:pt>
                <c:pt idx="2">
                  <c:v>Utilities</c:v>
                </c:pt>
                <c:pt idx="3">
                  <c:v>Transport</c:v>
                </c:pt>
                <c:pt idx="4">
                  <c:v>Education</c:v>
                </c:pt>
                <c:pt idx="5">
                  <c:v>Healthcare</c:v>
                </c:pt>
                <c:pt idx="6">
                  <c:v>Dining &amp; Entertainment</c:v>
                </c:pt>
                <c:pt idx="7">
                  <c:v>Insurance</c:v>
                </c:pt>
                <c:pt idx="8">
                  <c:v>Savings</c:v>
                </c:pt>
                <c:pt idx="9">
                  <c:v>Shopping</c:v>
                </c:pt>
                <c:pt idx="10">
                  <c:v>Home Maintenance</c:v>
                </c:pt>
                <c:pt idx="11">
                  <c:v>Personal Care</c:v>
                </c:pt>
                <c:pt idx="12">
                  <c:v>Other</c:v>
                </c:pt>
              </c:strCache>
            </c:strRef>
          </c:cat>
          <c:val>
            <c:numRef>
              <c:f>Summary!$E$3:$E$15</c:f>
              <c:numCache>
                <c:formatCode>\₹#,##0.00</c:formatCode>
                <c:ptCount val="13"/>
                <c:pt idx="0">
                  <c:v>9000</c:v>
                </c:pt>
                <c:pt idx="1">
                  <c:v>12000</c:v>
                </c:pt>
                <c:pt idx="2">
                  <c:v>2500</c:v>
                </c:pt>
                <c:pt idx="3">
                  <c:v>4000</c:v>
                </c:pt>
                <c:pt idx="4">
                  <c:v>6000</c:v>
                </c:pt>
                <c:pt idx="5">
                  <c:v>2000</c:v>
                </c:pt>
                <c:pt idx="6">
                  <c:v>2500</c:v>
                </c:pt>
                <c:pt idx="7">
                  <c:v>3000</c:v>
                </c:pt>
                <c:pt idx="8">
                  <c:v>10000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7-4C5E-8144-1EDD143E0425}"/>
            </c:ext>
          </c:extLst>
        </c:ser>
        <c:ser>
          <c:idx val="1"/>
          <c:order val="1"/>
          <c:tx>
            <c:strRef>
              <c:f>Summary!$F$2</c:f>
              <c:strCache>
                <c:ptCount val="1"/>
                <c:pt idx="0">
                  <c:v>Actual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1"/>
          <c:cat>
            <c:strRef>
              <c:f>Summary!$D$3:$D$15</c:f>
              <c:strCache>
                <c:ptCount val="13"/>
                <c:pt idx="0">
                  <c:v>Groceries</c:v>
                </c:pt>
                <c:pt idx="1">
                  <c:v>Rent</c:v>
                </c:pt>
                <c:pt idx="2">
                  <c:v>Utilities</c:v>
                </c:pt>
                <c:pt idx="3">
                  <c:v>Transport</c:v>
                </c:pt>
                <c:pt idx="4">
                  <c:v>Education</c:v>
                </c:pt>
                <c:pt idx="5">
                  <c:v>Healthcare</c:v>
                </c:pt>
                <c:pt idx="6">
                  <c:v>Dining &amp; Entertainment</c:v>
                </c:pt>
                <c:pt idx="7">
                  <c:v>Insurance</c:v>
                </c:pt>
                <c:pt idx="8">
                  <c:v>Savings</c:v>
                </c:pt>
                <c:pt idx="9">
                  <c:v>Shopping</c:v>
                </c:pt>
                <c:pt idx="10">
                  <c:v>Home Maintenance</c:v>
                </c:pt>
                <c:pt idx="11">
                  <c:v>Personal Care</c:v>
                </c:pt>
                <c:pt idx="12">
                  <c:v>Other</c:v>
                </c:pt>
              </c:strCache>
            </c:strRef>
          </c:cat>
          <c:val>
            <c:numRef>
              <c:f>Summary!$F$3:$F$15</c:f>
              <c:numCache>
                <c:formatCode>\₹#,##0.00</c:formatCode>
                <c:ptCount val="13"/>
                <c:pt idx="0">
                  <c:v>8750</c:v>
                </c:pt>
                <c:pt idx="1">
                  <c:v>12000</c:v>
                </c:pt>
                <c:pt idx="2">
                  <c:v>2350</c:v>
                </c:pt>
                <c:pt idx="3">
                  <c:v>4250</c:v>
                </c:pt>
                <c:pt idx="4">
                  <c:v>6000</c:v>
                </c:pt>
                <c:pt idx="5">
                  <c:v>1850</c:v>
                </c:pt>
                <c:pt idx="6">
                  <c:v>2800</c:v>
                </c:pt>
                <c:pt idx="7">
                  <c:v>3000</c:v>
                </c:pt>
                <c:pt idx="8">
                  <c:v>10000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7-4C5E-8144-1EDD143E0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Category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17</xdr:row>
      <xdr:rowOff>23091</xdr:rowOff>
    </xdr:from>
    <xdr:ext cx="5746363" cy="316863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70" zoomScaleNormal="70" workbookViewId="0">
      <pane ySplit="6" topLeftCell="A7" activePane="bottomLeft" state="frozen"/>
      <selection pane="bottomLeft" activeCell="E3" sqref="E3"/>
    </sheetView>
  </sheetViews>
  <sheetFormatPr defaultRowHeight="14.5" x14ac:dyDescent="0.35"/>
  <cols>
    <col min="1" max="1" width="13" customWidth="1"/>
    <col min="2" max="2" width="15.90625" customWidth="1"/>
    <col min="3" max="3" width="24" customWidth="1"/>
    <col min="4" max="4" width="14.6328125" bestFit="1" customWidth="1"/>
    <col min="5" max="5" width="30" customWidth="1"/>
    <col min="6" max="7" width="18" customWidth="1"/>
    <col min="8" max="10" width="16" customWidth="1"/>
    <col min="11" max="11" width="14" customWidth="1"/>
  </cols>
  <sheetData>
    <row r="1" spans="1:11" s="14" customFormat="1" ht="30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x14ac:dyDescent="0.35">
      <c r="A3" s="1" t="s">
        <v>1</v>
      </c>
      <c r="B3" s="2">
        <v>46266</v>
      </c>
      <c r="D3" s="1" t="s">
        <v>2</v>
      </c>
      <c r="E3" s="3">
        <f>SUMIF($D$8:$D$17,"Income",$I$8:$I$17)</f>
        <v>0</v>
      </c>
      <c r="H3" s="1" t="s">
        <v>3</v>
      </c>
      <c r="I3" s="3">
        <f>SUMIF($D$8:$D$17,"Expense",$H$8:$H$17)</f>
        <v>51000</v>
      </c>
      <c r="J3" s="1" t="s">
        <v>4</v>
      </c>
      <c r="K3" s="3">
        <f>SUMIF($D$8:$D$17,"Expense",$I$8:$I$17)</f>
        <v>51000</v>
      </c>
    </row>
    <row r="6" spans="1:11" s="14" customFormat="1" x14ac:dyDescent="0.35">
      <c r="A6" s="15" t="s">
        <v>5</v>
      </c>
      <c r="B6" s="15" t="s">
        <v>6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60</v>
      </c>
      <c r="H6" s="15" t="s">
        <v>11</v>
      </c>
      <c r="I6" s="15" t="s">
        <v>12</v>
      </c>
      <c r="J6" s="15" t="s">
        <v>13</v>
      </c>
      <c r="K6" s="15" t="s">
        <v>14</v>
      </c>
    </row>
    <row r="7" spans="1:11" x14ac:dyDescent="0.35">
      <c r="A7" s="4">
        <f t="shared" ref="A7:A16" si="0">ROW()-6</f>
        <v>1</v>
      </c>
      <c r="B7" s="5">
        <v>46266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61</v>
      </c>
      <c r="H7" s="7">
        <v>60000</v>
      </c>
      <c r="I7" s="7">
        <v>60000</v>
      </c>
      <c r="J7" s="7">
        <f t="shared" ref="J7:J16" si="1">IF(D7="Expense",H7-I7,I7-H7)</f>
        <v>0</v>
      </c>
      <c r="K7" s="4" t="s">
        <v>19</v>
      </c>
    </row>
    <row r="8" spans="1:11" x14ac:dyDescent="0.35">
      <c r="A8" s="4">
        <f t="shared" si="0"/>
        <v>2</v>
      </c>
      <c r="B8" s="5">
        <v>46267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61</v>
      </c>
      <c r="H8" s="7">
        <v>9000</v>
      </c>
      <c r="I8" s="7">
        <v>8750</v>
      </c>
      <c r="J8" s="7">
        <f t="shared" si="1"/>
        <v>250</v>
      </c>
      <c r="K8" s="4" t="s">
        <v>24</v>
      </c>
    </row>
    <row r="9" spans="1:11" x14ac:dyDescent="0.35">
      <c r="A9" s="4">
        <f t="shared" si="0"/>
        <v>3</v>
      </c>
      <c r="B9" s="5">
        <v>46268</v>
      </c>
      <c r="C9" s="6" t="s">
        <v>25</v>
      </c>
      <c r="D9" s="6" t="s">
        <v>21</v>
      </c>
      <c r="E9" s="6" t="s">
        <v>26</v>
      </c>
      <c r="F9" s="6" t="s">
        <v>18</v>
      </c>
      <c r="G9" s="6" t="s">
        <v>61</v>
      </c>
      <c r="H9" s="7">
        <v>12000</v>
      </c>
      <c r="I9" s="7">
        <v>12000</v>
      </c>
      <c r="J9" s="7">
        <f t="shared" si="1"/>
        <v>0</v>
      </c>
      <c r="K9" s="4" t="s">
        <v>24</v>
      </c>
    </row>
    <row r="10" spans="1:11" x14ac:dyDescent="0.35">
      <c r="A10" s="4">
        <f t="shared" si="0"/>
        <v>4</v>
      </c>
      <c r="B10" s="5">
        <v>46269</v>
      </c>
      <c r="C10" s="6" t="s">
        <v>27</v>
      </c>
      <c r="D10" s="6" t="s">
        <v>21</v>
      </c>
      <c r="E10" s="6" t="s">
        <v>28</v>
      </c>
      <c r="F10" s="6" t="s">
        <v>23</v>
      </c>
      <c r="G10" s="6" t="s">
        <v>62</v>
      </c>
      <c r="H10" s="7">
        <v>2500</v>
      </c>
      <c r="I10" s="7">
        <v>2350</v>
      </c>
      <c r="J10" s="7">
        <f t="shared" si="1"/>
        <v>150</v>
      </c>
      <c r="K10" s="4" t="s">
        <v>24</v>
      </c>
    </row>
    <row r="11" spans="1:11" x14ac:dyDescent="0.35">
      <c r="A11" s="4">
        <f t="shared" si="0"/>
        <v>5</v>
      </c>
      <c r="B11" s="5">
        <v>46272</v>
      </c>
      <c r="C11" s="6" t="s">
        <v>29</v>
      </c>
      <c r="D11" s="6" t="s">
        <v>21</v>
      </c>
      <c r="E11" s="6" t="s">
        <v>30</v>
      </c>
      <c r="F11" s="6" t="s">
        <v>31</v>
      </c>
      <c r="G11" s="6" t="s">
        <v>31</v>
      </c>
      <c r="H11" s="7">
        <v>4000</v>
      </c>
      <c r="I11" s="7">
        <v>4250</v>
      </c>
      <c r="J11" s="7">
        <f t="shared" si="1"/>
        <v>-250</v>
      </c>
      <c r="K11" s="4" t="s">
        <v>24</v>
      </c>
    </row>
    <row r="12" spans="1:11" x14ac:dyDescent="0.35">
      <c r="A12" s="4">
        <f t="shared" si="0"/>
        <v>6</v>
      </c>
      <c r="B12" s="5">
        <v>46275</v>
      </c>
      <c r="C12" s="6" t="s">
        <v>32</v>
      </c>
      <c r="D12" s="6" t="s">
        <v>21</v>
      </c>
      <c r="E12" s="6" t="s">
        <v>33</v>
      </c>
      <c r="F12" s="6" t="s">
        <v>18</v>
      </c>
      <c r="G12" s="6" t="s">
        <v>62</v>
      </c>
      <c r="H12" s="7">
        <v>6000</v>
      </c>
      <c r="I12" s="7">
        <v>6000</v>
      </c>
      <c r="J12" s="7">
        <f t="shared" si="1"/>
        <v>0</v>
      </c>
      <c r="K12" s="4" t="s">
        <v>24</v>
      </c>
    </row>
    <row r="13" spans="1:11" x14ac:dyDescent="0.35">
      <c r="A13" s="4">
        <f t="shared" si="0"/>
        <v>7</v>
      </c>
      <c r="B13" s="5">
        <v>46276</v>
      </c>
      <c r="C13" s="6" t="s">
        <v>34</v>
      </c>
      <c r="D13" s="6" t="s">
        <v>21</v>
      </c>
      <c r="E13" s="6" t="s">
        <v>35</v>
      </c>
      <c r="F13" s="6" t="s">
        <v>23</v>
      </c>
      <c r="G13" s="6" t="s">
        <v>62</v>
      </c>
      <c r="H13" s="7">
        <v>2000</v>
      </c>
      <c r="I13" s="7">
        <v>1850</v>
      </c>
      <c r="J13" s="7">
        <f t="shared" si="1"/>
        <v>150</v>
      </c>
      <c r="K13" s="4" t="s">
        <v>24</v>
      </c>
    </row>
    <row r="14" spans="1:11" x14ac:dyDescent="0.35">
      <c r="A14" s="4">
        <f t="shared" si="0"/>
        <v>8</v>
      </c>
      <c r="B14" s="5">
        <v>46280</v>
      </c>
      <c r="C14" s="6" t="s">
        <v>36</v>
      </c>
      <c r="D14" s="6" t="s">
        <v>21</v>
      </c>
      <c r="E14" s="6" t="s">
        <v>37</v>
      </c>
      <c r="F14" s="6" t="s">
        <v>38</v>
      </c>
      <c r="G14" s="6" t="s">
        <v>63</v>
      </c>
      <c r="H14" s="7">
        <v>2500</v>
      </c>
      <c r="I14" s="7">
        <v>2800</v>
      </c>
      <c r="J14" s="7">
        <f t="shared" si="1"/>
        <v>-300</v>
      </c>
      <c r="K14" s="4" t="s">
        <v>24</v>
      </c>
    </row>
    <row r="15" spans="1:11" x14ac:dyDescent="0.35">
      <c r="A15" s="4">
        <f t="shared" si="0"/>
        <v>9</v>
      </c>
      <c r="B15" s="5">
        <v>46285</v>
      </c>
      <c r="C15" s="6" t="s">
        <v>39</v>
      </c>
      <c r="D15" s="6" t="s">
        <v>21</v>
      </c>
      <c r="E15" s="6" t="s">
        <v>40</v>
      </c>
      <c r="F15" s="6" t="s">
        <v>18</v>
      </c>
      <c r="G15" s="6" t="s">
        <v>64</v>
      </c>
      <c r="H15" s="7">
        <v>3000</v>
      </c>
      <c r="I15" s="7">
        <v>3000</v>
      </c>
      <c r="J15" s="7">
        <f t="shared" si="1"/>
        <v>0</v>
      </c>
      <c r="K15" s="4" t="s">
        <v>41</v>
      </c>
    </row>
    <row r="16" spans="1:11" x14ac:dyDescent="0.35">
      <c r="A16" s="4">
        <f t="shared" si="0"/>
        <v>10</v>
      </c>
      <c r="B16" s="5">
        <v>46287</v>
      </c>
      <c r="C16" s="6" t="s">
        <v>42</v>
      </c>
      <c r="D16" s="6" t="s">
        <v>21</v>
      </c>
      <c r="E16" s="6" t="s">
        <v>43</v>
      </c>
      <c r="F16" s="6" t="s">
        <v>18</v>
      </c>
      <c r="G16" s="6" t="s">
        <v>63</v>
      </c>
      <c r="H16" s="7">
        <v>10000</v>
      </c>
      <c r="I16" s="7">
        <v>10000</v>
      </c>
      <c r="J16" s="7">
        <f t="shared" si="1"/>
        <v>0</v>
      </c>
      <c r="K16" s="4" t="s">
        <v>44</v>
      </c>
    </row>
    <row r="17" spans="1:11" x14ac:dyDescent="0.35">
      <c r="A17" s="4" t="str">
        <f t="shared" ref="A17:A26" si="2">IF(B17="","",ROW()-6)</f>
        <v/>
      </c>
      <c r="B17" s="5"/>
      <c r="C17" s="6"/>
      <c r="D17" s="6"/>
      <c r="E17" s="6"/>
      <c r="F17" s="6"/>
      <c r="G17" s="6"/>
      <c r="H17" s="7"/>
      <c r="I17" s="7"/>
      <c r="J17" s="7" t="str">
        <f t="shared" ref="J17:J26" si="3">IF(D17="","",IF(D17="Expense",H17-I17,I17-H17))</f>
        <v/>
      </c>
      <c r="K17" s="4"/>
    </row>
    <row r="18" spans="1:11" x14ac:dyDescent="0.35">
      <c r="A18" s="4" t="str">
        <f t="shared" si="2"/>
        <v/>
      </c>
      <c r="B18" s="5"/>
      <c r="C18" s="6"/>
      <c r="D18" s="6"/>
      <c r="E18" s="6"/>
      <c r="F18" s="6"/>
      <c r="G18" s="6"/>
      <c r="H18" s="7"/>
      <c r="I18" s="7"/>
      <c r="J18" s="7" t="str">
        <f t="shared" si="3"/>
        <v/>
      </c>
      <c r="K18" s="4"/>
    </row>
    <row r="19" spans="1:11" x14ac:dyDescent="0.35">
      <c r="A19" s="4" t="str">
        <f t="shared" si="2"/>
        <v/>
      </c>
      <c r="B19" s="5"/>
      <c r="C19" s="6"/>
      <c r="D19" s="6"/>
      <c r="E19" s="6"/>
      <c r="F19" s="6"/>
      <c r="G19" s="6"/>
      <c r="H19" s="7"/>
      <c r="I19" s="7"/>
      <c r="J19" s="7" t="str">
        <f t="shared" si="3"/>
        <v/>
      </c>
      <c r="K19" s="4"/>
    </row>
    <row r="20" spans="1:11" x14ac:dyDescent="0.35">
      <c r="A20" s="4" t="str">
        <f t="shared" si="2"/>
        <v/>
      </c>
      <c r="B20" s="5"/>
      <c r="C20" s="6"/>
      <c r="D20" s="6"/>
      <c r="E20" s="6"/>
      <c r="F20" s="6"/>
      <c r="G20" s="6"/>
      <c r="H20" s="7"/>
      <c r="I20" s="7"/>
      <c r="J20" s="7" t="str">
        <f t="shared" si="3"/>
        <v/>
      </c>
      <c r="K20" s="4"/>
    </row>
    <row r="21" spans="1:11" x14ac:dyDescent="0.35">
      <c r="A21" s="4" t="str">
        <f t="shared" si="2"/>
        <v/>
      </c>
      <c r="B21" s="5"/>
      <c r="C21" s="6"/>
      <c r="D21" s="6"/>
      <c r="E21" s="6"/>
      <c r="F21" s="6"/>
      <c r="G21" s="6"/>
      <c r="H21" s="7"/>
      <c r="I21" s="7"/>
      <c r="J21" s="7" t="str">
        <f t="shared" si="3"/>
        <v/>
      </c>
      <c r="K21" s="4"/>
    </row>
    <row r="22" spans="1:11" x14ac:dyDescent="0.35">
      <c r="A22" s="4" t="str">
        <f t="shared" si="2"/>
        <v/>
      </c>
      <c r="B22" s="5"/>
      <c r="C22" s="6"/>
      <c r="D22" s="6"/>
      <c r="E22" s="6"/>
      <c r="F22" s="6"/>
      <c r="G22" s="6"/>
      <c r="H22" s="7"/>
      <c r="I22" s="7"/>
      <c r="J22" s="7" t="str">
        <f t="shared" si="3"/>
        <v/>
      </c>
      <c r="K22" s="4"/>
    </row>
    <row r="23" spans="1:11" x14ac:dyDescent="0.35">
      <c r="A23" s="4" t="str">
        <f t="shared" si="2"/>
        <v/>
      </c>
      <c r="B23" s="5"/>
      <c r="C23" s="6"/>
      <c r="D23" s="6"/>
      <c r="E23" s="6"/>
      <c r="F23" s="6"/>
      <c r="G23" s="6"/>
      <c r="H23" s="7"/>
      <c r="I23" s="7"/>
      <c r="J23" s="7" t="str">
        <f t="shared" si="3"/>
        <v/>
      </c>
      <c r="K23" s="4"/>
    </row>
    <row r="24" spans="1:11" x14ac:dyDescent="0.35">
      <c r="A24" s="4" t="str">
        <f t="shared" si="2"/>
        <v/>
      </c>
      <c r="B24" s="5"/>
      <c r="C24" s="6"/>
      <c r="D24" s="6"/>
      <c r="E24" s="6"/>
      <c r="F24" s="6"/>
      <c r="G24" s="6"/>
      <c r="H24" s="7"/>
      <c r="I24" s="7"/>
      <c r="J24" s="7" t="str">
        <f t="shared" si="3"/>
        <v/>
      </c>
      <c r="K24" s="4"/>
    </row>
    <row r="25" spans="1:11" x14ac:dyDescent="0.35">
      <c r="A25" s="4" t="str">
        <f t="shared" si="2"/>
        <v/>
      </c>
      <c r="B25" s="5"/>
      <c r="C25" s="6"/>
      <c r="D25" s="6"/>
      <c r="E25" s="6"/>
      <c r="F25" s="6"/>
      <c r="G25" s="6"/>
      <c r="H25" s="7"/>
      <c r="I25" s="7"/>
      <c r="J25" s="7" t="str">
        <f t="shared" si="3"/>
        <v/>
      </c>
      <c r="K25" s="4"/>
    </row>
    <row r="26" spans="1:11" x14ac:dyDescent="0.35">
      <c r="A26" s="4" t="str">
        <f t="shared" si="2"/>
        <v/>
      </c>
      <c r="B26" s="5"/>
      <c r="C26" s="6"/>
      <c r="D26" s="6"/>
      <c r="E26" s="6"/>
      <c r="F26" s="6"/>
      <c r="G26" s="6"/>
      <c r="H26" s="7"/>
      <c r="I26" s="7"/>
      <c r="J26" s="7" t="str">
        <f t="shared" si="3"/>
        <v/>
      </c>
      <c r="K26" s="4"/>
    </row>
  </sheetData>
  <autoFilter ref="A6:K26" xr:uid="{00000000-0009-0000-0000-000000000000}"/>
  <mergeCells count="1">
    <mergeCell ref="A1:K1"/>
  </mergeCells>
  <conditionalFormatting sqref="J7:J26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4">
    <dataValidation type="list" allowBlank="1" sqref="D7:D26" xr:uid="{00000000-0002-0000-0000-000000000000}">
      <formula1>"Income,Expense"</formula1>
    </dataValidation>
    <dataValidation type="list" allowBlank="1" sqref="C7:C26" xr:uid="{00000000-0002-0000-0000-000001000000}">
      <formula1>"Salary,Groceries,Rent,Utilities,Transport,Education,Healthcare,Dining &amp; Entertainment,Insurance,Savings,Shopping,Home Maintenance,Personal Care,Other"</formula1>
    </dataValidation>
    <dataValidation type="list" allowBlank="1" sqref="F7:G26" xr:uid="{00000000-0002-0000-0000-000002000000}">
      <formula1>"Cash,UPI,Debit Card,Credit Card,Bank Transfer,Auto Debit,Other"</formula1>
    </dataValidation>
    <dataValidation type="list" allowBlank="1" sqref="K7:K26" xr:uid="{00000000-0002-0000-0000-000003000000}">
      <formula1>"Planned,Scheduled,Paid,Received,Transferred,Pending"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5"/>
  <sheetViews>
    <sheetView zoomScale="85" zoomScaleNormal="85" workbookViewId="0">
      <pane ySplit="2" topLeftCell="A21" activePane="bottomLeft" state="frozen"/>
      <selection pane="bottomLeft" activeCell="F12" sqref="F12"/>
    </sheetView>
  </sheetViews>
  <sheetFormatPr defaultRowHeight="14.5" x14ac:dyDescent="0.35"/>
  <cols>
    <col min="1" max="6" width="24" customWidth="1"/>
  </cols>
  <sheetData>
    <row r="1" spans="1:6" ht="30" customHeight="1" x14ac:dyDescent="0.55000000000000004">
      <c r="A1" s="16" t="s">
        <v>45</v>
      </c>
      <c r="B1" s="13"/>
      <c r="C1" s="13"/>
      <c r="D1" s="13"/>
      <c r="E1" s="13"/>
      <c r="F1" s="13"/>
    </row>
    <row r="2" spans="1:6" x14ac:dyDescent="0.35">
      <c r="A2" s="8" t="s">
        <v>46</v>
      </c>
      <c r="B2" s="9">
        <f>SUMIF(Budget!$D$7:$D$26,"Income",Budget!$I$7:$I$26)</f>
        <v>60000</v>
      </c>
      <c r="D2" s="17" t="s">
        <v>47</v>
      </c>
      <c r="E2" s="17" t="s">
        <v>48</v>
      </c>
      <c r="F2" s="17" t="s">
        <v>49</v>
      </c>
    </row>
    <row r="3" spans="1:6" x14ac:dyDescent="0.35">
      <c r="A3" s="8" t="s">
        <v>50</v>
      </c>
      <c r="B3" s="9">
        <f>SUMIF(Budget!$D$7:$D$26,"Expense",Budget!$H$7:$H$26)</f>
        <v>51000</v>
      </c>
      <c r="D3" t="s">
        <v>20</v>
      </c>
      <c r="E3" s="10">
        <f>SUMIFS(Budget!$H$7:$H$26,Budget!$C$7:$C$26,D3,Budget!$D$7:$D$26,"Expense")</f>
        <v>9000</v>
      </c>
      <c r="F3" s="10">
        <f>SUMIFS(Budget!$I$7:$I$26,Budget!$C$7:$C$26,D3,Budget!$D$7:$D$26,"Expense")</f>
        <v>8750</v>
      </c>
    </row>
    <row r="4" spans="1:6" x14ac:dyDescent="0.35">
      <c r="A4" s="8" t="s">
        <v>51</v>
      </c>
      <c r="B4" s="9">
        <f>SUMIF(Budget!$D$7:$D$26,"Expense",Budget!$I$7:$I$26)</f>
        <v>51000</v>
      </c>
      <c r="D4" t="s">
        <v>25</v>
      </c>
      <c r="E4" s="10">
        <f>SUMIFS(Budget!$H$7:$H$26,Budget!$C$7:$C$26,D4,Budget!$D$7:$D$26,"Expense")</f>
        <v>12000</v>
      </c>
      <c r="F4" s="10">
        <f>SUMIFS(Budget!$I$7:$I$26,Budget!$C$7:$C$26,D4,Budget!$D$7:$D$26,"Expense")</f>
        <v>12000</v>
      </c>
    </row>
    <row r="5" spans="1:6" x14ac:dyDescent="0.35">
      <c r="A5" s="8" t="s">
        <v>52</v>
      </c>
      <c r="B5" s="9">
        <f>B3-B4</f>
        <v>0</v>
      </c>
      <c r="D5" t="s">
        <v>27</v>
      </c>
      <c r="E5" s="10">
        <f>SUMIFS(Budget!$H$7:$H$26,Budget!$C$7:$C$26,D5,Budget!$D$7:$D$26,"Expense")</f>
        <v>2500</v>
      </c>
      <c r="F5" s="10">
        <f>SUMIFS(Budget!$I$7:$I$26,Budget!$C$7:$C$26,D5,Budget!$D$7:$D$26,"Expense")</f>
        <v>2350</v>
      </c>
    </row>
    <row r="6" spans="1:6" x14ac:dyDescent="0.35">
      <c r="A6" s="8" t="s">
        <v>53</v>
      </c>
      <c r="B6" s="9">
        <f>B2-B4</f>
        <v>9000</v>
      </c>
      <c r="D6" t="s">
        <v>29</v>
      </c>
      <c r="E6" s="10">
        <f>SUMIFS(Budget!$H$7:$H$26,Budget!$C$7:$C$26,D6,Budget!$D$7:$D$26,"Expense")</f>
        <v>4000</v>
      </c>
      <c r="F6" s="10">
        <f>SUMIFS(Budget!$I$7:$I$26,Budget!$C$7:$C$26,D6,Budget!$D$7:$D$26,"Expense")</f>
        <v>4250</v>
      </c>
    </row>
    <row r="7" spans="1:6" x14ac:dyDescent="0.35">
      <c r="A7" s="8" t="s">
        <v>54</v>
      </c>
      <c r="B7" s="9">
        <f>B3-B4</f>
        <v>0</v>
      </c>
      <c r="D7" t="s">
        <v>32</v>
      </c>
      <c r="E7" s="10">
        <f>SUMIFS(Budget!$H$7:$H$26,Budget!$C$7:$C$26,D7,Budget!$D$7:$D$26,"Expense")</f>
        <v>6000</v>
      </c>
      <c r="F7" s="10">
        <f>SUMIFS(Budget!$I$7:$I$26,Budget!$C$7:$C$26,D7,Budget!$D$7:$D$26,"Expense")</f>
        <v>6000</v>
      </c>
    </row>
    <row r="8" spans="1:6" x14ac:dyDescent="0.35">
      <c r="A8" s="8" t="s">
        <v>55</v>
      </c>
      <c r="B8" s="11">
        <f>IFERROR(B6/B2,0)</f>
        <v>0.15</v>
      </c>
      <c r="D8" t="s">
        <v>34</v>
      </c>
      <c r="E8" s="10">
        <f>SUMIFS(Budget!$H$7:$H$26,Budget!$C$7:$C$26,D8,Budget!$D$7:$D$26,"Expense")</f>
        <v>2000</v>
      </c>
      <c r="F8" s="10">
        <f>SUMIFS(Budget!$I$7:$I$26,Budget!$C$7:$C$26,D8,Budget!$D$7:$D$26,"Expense")</f>
        <v>1850</v>
      </c>
    </row>
    <row r="9" spans="1:6" x14ac:dyDescent="0.35">
      <c r="D9" t="s">
        <v>36</v>
      </c>
      <c r="E9" s="10">
        <f>SUMIFS(Budget!$H$7:$H$26,Budget!$C$7:$C$26,D9,Budget!$D$7:$D$26,"Expense")</f>
        <v>2500</v>
      </c>
      <c r="F9" s="10">
        <f>SUMIFS(Budget!$I$7:$I$26,Budget!$C$7:$C$26,D9,Budget!$D$7:$D$26,"Expense")</f>
        <v>2800</v>
      </c>
    </row>
    <row r="10" spans="1:6" x14ac:dyDescent="0.35">
      <c r="D10" t="s">
        <v>39</v>
      </c>
      <c r="E10" s="10">
        <f>SUMIFS(Budget!$H$7:$H$26,Budget!$C$7:$C$26,D10,Budget!$D$7:$D$26,"Expense")</f>
        <v>3000</v>
      </c>
      <c r="F10" s="10">
        <f>SUMIFS(Budget!$I$7:$I$26,Budget!$C$7:$C$26,D10,Budget!$D$7:$D$26,"Expense")</f>
        <v>3000</v>
      </c>
    </row>
    <row r="11" spans="1:6" x14ac:dyDescent="0.35">
      <c r="D11" t="s">
        <v>42</v>
      </c>
      <c r="E11" s="10">
        <f>SUMIFS(Budget!$H$7:$H$26,Budget!$C$7:$C$26,D11,Budget!$D$7:$D$26,"Expense")</f>
        <v>10000</v>
      </c>
      <c r="F11" s="10">
        <f>SUMIFS(Budget!$I$7:$I$26,Budget!$C$7:$C$26,D11,Budget!$D$7:$D$26,"Expense")</f>
        <v>10000</v>
      </c>
    </row>
    <row r="12" spans="1:6" x14ac:dyDescent="0.35">
      <c r="D12" t="s">
        <v>56</v>
      </c>
      <c r="E12" s="10">
        <f>SUMIFS(Budget!$H$7:$H$26,Budget!$C$7:$C$26,D12,Budget!$D$7:$D$26,"Expense")</f>
        <v>0</v>
      </c>
      <c r="F12" s="10">
        <f>SUMIFS(Budget!$I$7:$I$26,Budget!$C$7:$C$26,D12,Budget!$D$7:$D$26,"Expense")</f>
        <v>0</v>
      </c>
    </row>
    <row r="13" spans="1:6" x14ac:dyDescent="0.35">
      <c r="D13" t="s">
        <v>57</v>
      </c>
      <c r="E13" s="10">
        <f>SUMIFS(Budget!$H$7:$H$26,Budget!$C$7:$C$26,D13,Budget!$D$7:$D$26,"Expense")</f>
        <v>0</v>
      </c>
      <c r="F13" s="10">
        <f>SUMIFS(Budget!$I$7:$I$26,Budget!$C$7:$C$26,D13,Budget!$D$7:$D$26,"Expense")</f>
        <v>0</v>
      </c>
    </row>
    <row r="14" spans="1:6" x14ac:dyDescent="0.35">
      <c r="D14" t="s">
        <v>58</v>
      </c>
      <c r="E14" s="10">
        <f>SUMIFS(Budget!$H$7:$H$26,Budget!$C$7:$C$26,D14,Budget!$D$7:$D$26,"Expense")</f>
        <v>0</v>
      </c>
      <c r="F14" s="10">
        <f>SUMIFS(Budget!$I$7:$I$26,Budget!$C$7:$C$26,D14,Budget!$D$7:$D$26,"Expense")</f>
        <v>0</v>
      </c>
    </row>
    <row r="15" spans="1:6" x14ac:dyDescent="0.35">
      <c r="D15" t="s">
        <v>59</v>
      </c>
      <c r="E15" s="10">
        <f>SUMIFS(Budget!$H$7:$H$26,Budget!$C$7:$C$26,D15,Budget!$D$7:$D$26,"Expense")</f>
        <v>0</v>
      </c>
      <c r="F15" s="10">
        <f>SUMIFS(Budget!$I$7:$I$26,Budget!$C$7:$C$26,D15,Budget!$D$7:$D$26,"Expense")</f>
        <v>0</v>
      </c>
    </row>
  </sheetData>
  <mergeCells count="1">
    <mergeCell ref="A1:F1"/>
  </mergeCells>
  <pageMargins left="0.75" right="0.75" top="1" bottom="1" header="0.5" footer="0.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</vt:lpstr>
      <vt:lpstr>Summary</vt:lpstr>
      <vt:lpstr>Budget!Print_Titles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2026-09-13T11:42:25Z</dcterms:created>
  <dcterms:modified xsi:type="dcterms:W3CDTF">2026-09-13T17:42:00Z</dcterms:modified>
</cp:coreProperties>
</file>