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m\Desktop\excel sheet template new generate\EVENT BUDGET SHEET\"/>
    </mc:Choice>
  </mc:AlternateContent>
  <xr:revisionPtr revIDLastSave="0" documentId="13_ncr:20001_{CD0BC3DA-75F7-4878-9F82-63FAC467D7CE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Event Budget" sheetId="1" r:id="rId1"/>
    <sheet name="Dashboard" sheetId="2" r:id="rId2"/>
  </sheets>
  <definedNames>
    <definedName name="_xlnm._FilterDatabase" localSheetId="0" hidden="1">'Event Budget'!$A$4:$K$1000</definedName>
    <definedName name="_xlnm.Print_Titles" localSheetId="0">'Event Budget'!$1:$4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2" l="1"/>
  <c r="E13" i="2"/>
  <c r="F12" i="2"/>
  <c r="E12" i="2"/>
  <c r="F11" i="2"/>
  <c r="E11" i="2"/>
  <c r="F10" i="2"/>
  <c r="E10" i="2"/>
  <c r="F9" i="2"/>
  <c r="E9" i="2"/>
  <c r="B9" i="2"/>
  <c r="F8" i="2"/>
  <c r="E8" i="2"/>
  <c r="B8" i="2"/>
  <c r="F7" i="2"/>
  <c r="E7" i="2"/>
  <c r="F6" i="2"/>
  <c r="E6" i="2"/>
  <c r="F5" i="2"/>
  <c r="E5" i="2"/>
  <c r="B5" i="2"/>
  <c r="F4" i="2"/>
  <c r="E4" i="2"/>
  <c r="B4" i="2"/>
  <c r="I14" i="1"/>
  <c r="A14" i="1"/>
  <c r="I13" i="1"/>
  <c r="A13" i="1"/>
  <c r="I12" i="1"/>
  <c r="A12" i="1"/>
  <c r="I11" i="1"/>
  <c r="A11" i="1"/>
  <c r="I10" i="1"/>
  <c r="A10" i="1"/>
  <c r="I9" i="1"/>
  <c r="A9" i="1"/>
  <c r="I8" i="1"/>
  <c r="A8" i="1"/>
  <c r="I7" i="1"/>
  <c r="A7" i="1"/>
  <c r="I6" i="1"/>
  <c r="A6" i="1"/>
  <c r="I5" i="1"/>
  <c r="A5" i="1"/>
  <c r="B7" i="2" l="1"/>
  <c r="B6" i="2"/>
</calcChain>
</file>

<file path=xl/sharedStrings.xml><?xml version="1.0" encoding="utf-8"?>
<sst xmlns="http://schemas.openxmlformats.org/spreadsheetml/2006/main" count="93" uniqueCount="65">
  <si>
    <t>Professional event expense planning, tracking and budget control</t>
  </si>
  <si>
    <t>S.No.</t>
  </si>
  <si>
    <t>Event Date</t>
  </si>
  <si>
    <t>Event Name</t>
  </si>
  <si>
    <t>Category</t>
  </si>
  <si>
    <t>Expense Item</t>
  </si>
  <si>
    <t>Vendor</t>
  </si>
  <si>
    <t>Budgeted Amount (₹)</t>
  </si>
  <si>
    <t>Actual Amount (₹)</t>
  </si>
  <si>
    <t>Variance (₹)</t>
  </si>
  <si>
    <t>Payment Status</t>
  </si>
  <si>
    <t>Notes / Remarks</t>
  </si>
  <si>
    <t>Annual Corporate Meet</t>
  </si>
  <si>
    <t>Venue</t>
  </si>
  <si>
    <t>Conference Hall</t>
  </si>
  <si>
    <t>Grand Palace</t>
  </si>
  <si>
    <t>Paid</t>
  </si>
  <si>
    <t>Advance adjusted</t>
  </si>
  <si>
    <t>Catering</t>
  </si>
  <si>
    <t>Lunch &amp; Refreshments</t>
  </si>
  <si>
    <t>Royal Caterers</t>
  </si>
  <si>
    <t>Final bill received</t>
  </si>
  <si>
    <t>Decoration</t>
  </si>
  <si>
    <t>Stage &amp; Floral Decoration</t>
  </si>
  <si>
    <t>Creative Decor</t>
  </si>
  <si>
    <t>Pending</t>
  </si>
  <si>
    <t>Extra stage lighting</t>
  </si>
  <si>
    <t>Audio/Visual</t>
  </si>
  <si>
    <t>Sound &amp; LED Screen</t>
  </si>
  <si>
    <t>Vision AV</t>
  </si>
  <si>
    <t>Within budget</t>
  </si>
  <si>
    <t>Photography</t>
  </si>
  <si>
    <t>Photo &amp; Video Coverage</t>
  </si>
  <si>
    <t>Pixel Studio</t>
  </si>
  <si>
    <t>Album included</t>
  </si>
  <si>
    <t>Transport</t>
  </si>
  <si>
    <t>Guest Transportation</t>
  </si>
  <si>
    <t>City Travels</t>
  </si>
  <si>
    <t>12 vehicles</t>
  </si>
  <si>
    <t>Printing</t>
  </si>
  <si>
    <t>Invitations &amp; Banners</t>
  </si>
  <si>
    <t>Print Hub</t>
  </si>
  <si>
    <t>Digital proofs approved</t>
  </si>
  <si>
    <t>Entertainment</t>
  </si>
  <si>
    <t>Live Performance</t>
  </si>
  <si>
    <t>Star Events</t>
  </si>
  <si>
    <t>Additional artist fee</t>
  </si>
  <si>
    <t>Gifts</t>
  </si>
  <si>
    <t>Employee Gift Kits</t>
  </si>
  <si>
    <t>Gift World</t>
  </si>
  <si>
    <t>100 kits</t>
  </si>
  <si>
    <t>Miscellaneous</t>
  </si>
  <si>
    <t>Contingency Expenses</t>
  </si>
  <si>
    <t>Various</t>
  </si>
  <si>
    <t>Local purchases</t>
  </si>
  <si>
    <t>EVENT BUDGET DASHBOARD</t>
  </si>
  <si>
    <t>Budget</t>
  </si>
  <si>
    <t>Actual</t>
  </si>
  <si>
    <t>Total Budget</t>
  </si>
  <si>
    <t>Total Actual</t>
  </si>
  <si>
    <t>Total Variance</t>
  </si>
  <si>
    <t>Budget Utilization</t>
  </si>
  <si>
    <t>Paid Amount</t>
  </si>
  <si>
    <t>Pending Amount</t>
  </si>
  <si>
    <t>EVENT BUDGET EXCEL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</si>
</sst>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dd\-mmm\-yyyy"/>
    <numFmt numFmtId="166" formatCode="\₹#,##0.00"/>
    <numFmt numFmtId="167" formatCode="0.0%"/>
  </numFmts>
  <fonts count="5" x14ac:knownFonts="1">
    <font>
      <sz val="11"/>
      <color theme="1"/>
      <name val="Calibri"/>
      <family val="2"/>
      <scheme val="minor"/>
    </font>
    <font>
      <b/>
      <sz val="20"/>
      <color rgb="FFFFFFFF"/>
      <name val="Calibri"/>
    </font>
    <font>
      <b/>
      <sz val="11"/>
      <color rgb="FFFFFFFF"/>
      <name val="Calibri"/>
    </font>
    <font>
      <b/>
      <sz val="13"/>
      <name val="Calibri"/>
    </font>
    <font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/>
    <xf numFmtId="166" fontId="3" fillId="0" borderId="1" xfId="0" applyNumberFormat="1" applyFont="1" applyBorder="1"/>
    <xf numFmtId="0" fontId="0" fillId="0" borderId="1" xfId="0" applyBorder="1"/>
    <xf numFmtId="166" fontId="0" fillId="0" borderId="1" xfId="0" applyNumberFormat="1" applyBorder="1"/>
    <xf numFmtId="167" fontId="3" fillId="0" borderId="1" xfId="0" applyNumberFormat="1" applyFont="1" applyBorder="1"/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/>
    <xf numFmtId="0" fontId="0" fillId="3" borderId="0" xfId="0" applyFill="1"/>
    <xf numFmtId="0" fontId="4" fillId="0" borderId="0" xfId="0" applyFont="1" applyAlignment="1">
      <alignment horizontal="center"/>
    </xf>
    <xf numFmtId="0" fontId="0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2">
    <dxf>
      <fill>
        <patternFill patternType="solid">
          <fgColor rgb="FFE2F0D9"/>
        </patternFill>
      </fill>
    </dxf>
    <dxf>
      <fill>
        <patternFill patternType="solid">
          <fgColor rgb="FFFCE4D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9.7013888888888886E-2"/>
          <c:w val="0.94825925925925925"/>
          <c:h val="0.90298611111111116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Dashboard!$E$3</c:f>
              <c:strCache>
                <c:ptCount val="1"/>
                <c:pt idx="0">
                  <c:v>Budget</c:v>
                </c:pt>
              </c:strCache>
            </c:strRef>
          </c:tx>
          <c:spPr>
            <a:noFill/>
            <a:ln w="25400" cap="flat" cmpd="sng" algn="ctr">
              <a:solidFill>
                <a:schemeClr val="accent1"/>
              </a:solidFill>
              <a:miter lim="800000"/>
            </a:ln>
            <a:effectLst/>
          </c:spPr>
          <c:invertIfNegative val="1"/>
          <c:cat>
            <c:strRef>
              <c:f>Dashboard!$D$4:$D$13</c:f>
              <c:strCache>
                <c:ptCount val="10"/>
                <c:pt idx="0">
                  <c:v>Venue</c:v>
                </c:pt>
                <c:pt idx="1">
                  <c:v>Catering</c:v>
                </c:pt>
                <c:pt idx="2">
                  <c:v>Decoration</c:v>
                </c:pt>
                <c:pt idx="3">
                  <c:v>Audio/Visual</c:v>
                </c:pt>
                <c:pt idx="4">
                  <c:v>Photography</c:v>
                </c:pt>
                <c:pt idx="5">
                  <c:v>Transport</c:v>
                </c:pt>
                <c:pt idx="6">
                  <c:v>Printing</c:v>
                </c:pt>
                <c:pt idx="7">
                  <c:v>Entertainment</c:v>
                </c:pt>
                <c:pt idx="8">
                  <c:v>Gifts</c:v>
                </c:pt>
                <c:pt idx="9">
                  <c:v>Miscellaneous</c:v>
                </c:pt>
              </c:strCache>
            </c:strRef>
          </c:cat>
          <c:val>
            <c:numRef>
              <c:f>Dashboard!$E$4:$E$13</c:f>
              <c:numCache>
                <c:formatCode>\₹#,##0.00</c:formatCode>
                <c:ptCount val="10"/>
                <c:pt idx="0">
                  <c:v>75000</c:v>
                </c:pt>
                <c:pt idx="1">
                  <c:v>65000</c:v>
                </c:pt>
                <c:pt idx="2">
                  <c:v>25000</c:v>
                </c:pt>
                <c:pt idx="3">
                  <c:v>39000</c:v>
                </c:pt>
                <c:pt idx="4">
                  <c:v>25000</c:v>
                </c:pt>
                <c:pt idx="5">
                  <c:v>18000</c:v>
                </c:pt>
                <c:pt idx="6">
                  <c:v>12000</c:v>
                </c:pt>
                <c:pt idx="7">
                  <c:v>35000</c:v>
                </c:pt>
                <c:pt idx="8">
                  <c:v>20000</c:v>
                </c:pt>
                <c:pt idx="9">
                  <c:v>11000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66-4825-9386-E20CC09A6BBC}"/>
            </c:ext>
          </c:extLst>
        </c:ser>
        <c:ser>
          <c:idx val="1"/>
          <c:order val="1"/>
          <c:tx>
            <c:strRef>
              <c:f>Dashboard!$F$3</c:f>
              <c:strCache>
                <c:ptCount val="1"/>
                <c:pt idx="0">
                  <c:v>Actual</c:v>
                </c:pt>
              </c:strCache>
            </c:strRef>
          </c:tx>
          <c:spPr>
            <a:noFill/>
            <a:ln w="25400" cap="flat" cmpd="sng" algn="ctr">
              <a:solidFill>
                <a:schemeClr val="accent2"/>
              </a:solidFill>
              <a:miter lim="800000"/>
            </a:ln>
            <a:effectLst/>
          </c:spPr>
          <c:invertIfNegative val="1"/>
          <c:cat>
            <c:strRef>
              <c:f>Dashboard!$D$4:$D$13</c:f>
              <c:strCache>
                <c:ptCount val="10"/>
                <c:pt idx="0">
                  <c:v>Venue</c:v>
                </c:pt>
                <c:pt idx="1">
                  <c:v>Catering</c:v>
                </c:pt>
                <c:pt idx="2">
                  <c:v>Decoration</c:v>
                </c:pt>
                <c:pt idx="3">
                  <c:v>Audio/Visual</c:v>
                </c:pt>
                <c:pt idx="4">
                  <c:v>Photography</c:v>
                </c:pt>
                <c:pt idx="5">
                  <c:v>Transport</c:v>
                </c:pt>
                <c:pt idx="6">
                  <c:v>Printing</c:v>
                </c:pt>
                <c:pt idx="7">
                  <c:v>Entertainment</c:v>
                </c:pt>
                <c:pt idx="8">
                  <c:v>Gifts</c:v>
                </c:pt>
                <c:pt idx="9">
                  <c:v>Miscellaneous</c:v>
                </c:pt>
              </c:strCache>
            </c:strRef>
          </c:cat>
          <c:val>
            <c:numRef>
              <c:f>Dashboard!$F$4:$F$13</c:f>
              <c:numCache>
                <c:formatCode>\₹#,##0.00</c:formatCode>
                <c:ptCount val="10"/>
                <c:pt idx="0">
                  <c:v>81000</c:v>
                </c:pt>
                <c:pt idx="1">
                  <c:v>56500</c:v>
                </c:pt>
                <c:pt idx="2">
                  <c:v>32500</c:v>
                </c:pt>
                <c:pt idx="3">
                  <c:v>44000</c:v>
                </c:pt>
                <c:pt idx="4">
                  <c:v>27000</c:v>
                </c:pt>
                <c:pt idx="5">
                  <c:v>16500</c:v>
                </c:pt>
                <c:pt idx="6">
                  <c:v>10800</c:v>
                </c:pt>
                <c:pt idx="7">
                  <c:v>38000</c:v>
                </c:pt>
                <c:pt idx="8">
                  <c:v>19100</c:v>
                </c:pt>
                <c:pt idx="9">
                  <c:v>71000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66-4825-9386-E20CC09A6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35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\₹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Dashboard!$F$3</c:f>
              <c:strCache>
                <c:ptCount val="1"/>
                <c:pt idx="0">
                  <c:v>Actual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Dashboard!$D$4:$D$13</c:f>
              <c:strCache>
                <c:ptCount val="10"/>
                <c:pt idx="0">
                  <c:v>Venue</c:v>
                </c:pt>
                <c:pt idx="1">
                  <c:v>Catering</c:v>
                </c:pt>
                <c:pt idx="2">
                  <c:v>Decoration</c:v>
                </c:pt>
                <c:pt idx="3">
                  <c:v>Audio/Visual</c:v>
                </c:pt>
                <c:pt idx="4">
                  <c:v>Photography</c:v>
                </c:pt>
                <c:pt idx="5">
                  <c:v>Transport</c:v>
                </c:pt>
                <c:pt idx="6">
                  <c:v>Printing</c:v>
                </c:pt>
                <c:pt idx="7">
                  <c:v>Entertainment</c:v>
                </c:pt>
                <c:pt idx="8">
                  <c:v>Gifts</c:v>
                </c:pt>
                <c:pt idx="9">
                  <c:v>Miscellaneous</c:v>
                </c:pt>
              </c:strCache>
            </c:strRef>
          </c:cat>
          <c:val>
            <c:numRef>
              <c:f>Dashboard!$F$4:$F$13</c:f>
              <c:numCache>
                <c:formatCode>\₹#,##0.00</c:formatCode>
                <c:ptCount val="10"/>
                <c:pt idx="0">
                  <c:v>81000</c:v>
                </c:pt>
                <c:pt idx="1">
                  <c:v>56500</c:v>
                </c:pt>
                <c:pt idx="2">
                  <c:v>32500</c:v>
                </c:pt>
                <c:pt idx="3">
                  <c:v>44000</c:v>
                </c:pt>
                <c:pt idx="4">
                  <c:v>27000</c:v>
                </c:pt>
                <c:pt idx="5">
                  <c:v>16500</c:v>
                </c:pt>
                <c:pt idx="6">
                  <c:v>10800</c:v>
                </c:pt>
                <c:pt idx="7">
                  <c:v>38000</c:v>
                </c:pt>
                <c:pt idx="8">
                  <c:v>19100</c:v>
                </c:pt>
                <c:pt idx="9">
                  <c:v>71000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F6-4597-B226-A6DDB061BE3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35000"/>
          <a:lumOff val="6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/>
    <cs:fontRef idx="minor">
      <a:schemeClr val="dk1"/>
    </cs:fontRef>
    <cs:spPr>
      <a:noFill/>
      <a:ln w="25400" cap="flat" cmpd="sng" algn="ctr">
        <a:solidFill>
          <a:schemeClr val="phClr"/>
        </a:solidFill>
        <a:miter lim="800000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flat" cmpd="sng" algn="ctr">
        <a:solidFill>
          <a:schemeClr val="phClr"/>
        </a:solidFill>
        <a:miter lim="800000"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1"/>
    <cs:effectRef idx="0"/>
    <cs:fontRef idx="minor">
      <a:schemeClr val="tx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565727</xdr:colOff>
      <xdr:row>15</xdr:row>
      <xdr:rowOff>92364</xdr:rowOff>
    </xdr:from>
    <xdr:ext cx="5400000" cy="288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5</xdr:col>
      <xdr:colOff>1004455</xdr:colOff>
      <xdr:row>15</xdr:row>
      <xdr:rowOff>11545</xdr:rowOff>
    </xdr:from>
    <xdr:ext cx="3960000" cy="288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showGridLines="0" zoomScale="70" zoomScaleNormal="70" workbookViewId="0">
      <pane ySplit="4" topLeftCell="A8" activePane="bottomLeft" state="frozen"/>
      <selection pane="bottomLeft" activeCell="E9" sqref="E9"/>
    </sheetView>
  </sheetViews>
  <sheetFormatPr defaultRowHeight="14.5" x14ac:dyDescent="0.35"/>
  <cols>
    <col min="1" max="1" width="6.453125" customWidth="1"/>
    <col min="2" max="2" width="14" customWidth="1"/>
    <col min="3" max="3" width="24" customWidth="1"/>
    <col min="4" max="4" width="18" customWidth="1"/>
    <col min="5" max="5" width="28" customWidth="1"/>
    <col min="6" max="6" width="22" customWidth="1"/>
    <col min="7" max="8" width="20" customWidth="1"/>
    <col min="9" max="10" width="18" customWidth="1"/>
    <col min="11" max="11" width="30" customWidth="1"/>
  </cols>
  <sheetData>
    <row r="1" spans="1:11" s="10" customFormat="1" ht="32" customHeight="1" x14ac:dyDescent="0.35">
      <c r="A1" s="8" t="s">
        <v>64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35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4" spans="1:11" s="10" customFormat="1" x14ac:dyDescent="0.35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11</v>
      </c>
    </row>
    <row r="5" spans="1:11" x14ac:dyDescent="0.35">
      <c r="A5" s="14">
        <f t="shared" ref="A5:A14" si="0">ROW()-4</f>
        <v>1</v>
      </c>
      <c r="B5" s="15">
        <v>46331</v>
      </c>
      <c r="C5" s="16" t="s">
        <v>12</v>
      </c>
      <c r="D5" s="14" t="s">
        <v>13</v>
      </c>
      <c r="E5" s="16" t="s">
        <v>14</v>
      </c>
      <c r="F5" s="16" t="s">
        <v>15</v>
      </c>
      <c r="G5" s="17">
        <v>75000</v>
      </c>
      <c r="H5" s="17">
        <v>81000</v>
      </c>
      <c r="I5" s="17">
        <f t="shared" ref="I5:I14" si="1">G5-H5</f>
        <v>-6000</v>
      </c>
      <c r="J5" s="14" t="s">
        <v>16</v>
      </c>
      <c r="K5" s="16" t="s">
        <v>17</v>
      </c>
    </row>
    <row r="6" spans="1:11" x14ac:dyDescent="0.35">
      <c r="A6" s="14">
        <f t="shared" si="0"/>
        <v>2</v>
      </c>
      <c r="B6" s="15">
        <v>46331</v>
      </c>
      <c r="C6" s="16" t="s">
        <v>12</v>
      </c>
      <c r="D6" s="14" t="s">
        <v>18</v>
      </c>
      <c r="E6" s="16" t="s">
        <v>19</v>
      </c>
      <c r="F6" s="16" t="s">
        <v>20</v>
      </c>
      <c r="G6" s="17">
        <v>65000</v>
      </c>
      <c r="H6" s="17">
        <v>56500</v>
      </c>
      <c r="I6" s="17">
        <f t="shared" si="1"/>
        <v>8500</v>
      </c>
      <c r="J6" s="14" t="s">
        <v>16</v>
      </c>
      <c r="K6" s="16" t="s">
        <v>21</v>
      </c>
    </row>
    <row r="7" spans="1:11" x14ac:dyDescent="0.35">
      <c r="A7" s="14">
        <f t="shared" si="0"/>
        <v>3</v>
      </c>
      <c r="B7" s="15">
        <v>46331</v>
      </c>
      <c r="C7" s="16" t="s">
        <v>12</v>
      </c>
      <c r="D7" s="14" t="s">
        <v>22</v>
      </c>
      <c r="E7" s="16" t="s">
        <v>23</v>
      </c>
      <c r="F7" s="16" t="s">
        <v>24</v>
      </c>
      <c r="G7" s="17">
        <v>25000</v>
      </c>
      <c r="H7" s="17">
        <v>32500</v>
      </c>
      <c r="I7" s="17">
        <f t="shared" si="1"/>
        <v>-7500</v>
      </c>
      <c r="J7" s="14" t="s">
        <v>25</v>
      </c>
      <c r="K7" s="16" t="s">
        <v>26</v>
      </c>
    </row>
    <row r="8" spans="1:11" x14ac:dyDescent="0.35">
      <c r="A8" s="14">
        <f t="shared" si="0"/>
        <v>4</v>
      </c>
      <c r="B8" s="15">
        <v>46331</v>
      </c>
      <c r="C8" s="16" t="s">
        <v>12</v>
      </c>
      <c r="D8" s="14" t="s">
        <v>27</v>
      </c>
      <c r="E8" s="16" t="s">
        <v>28</v>
      </c>
      <c r="F8" s="16" t="s">
        <v>29</v>
      </c>
      <c r="G8" s="17">
        <v>39000</v>
      </c>
      <c r="H8" s="17">
        <v>44000</v>
      </c>
      <c r="I8" s="17">
        <f t="shared" si="1"/>
        <v>-5000</v>
      </c>
      <c r="J8" s="14" t="s">
        <v>16</v>
      </c>
      <c r="K8" s="16" t="s">
        <v>30</v>
      </c>
    </row>
    <row r="9" spans="1:11" x14ac:dyDescent="0.35">
      <c r="A9" s="14">
        <f t="shared" si="0"/>
        <v>5</v>
      </c>
      <c r="B9" s="15">
        <v>46331</v>
      </c>
      <c r="C9" s="16" t="s">
        <v>12</v>
      </c>
      <c r="D9" s="14" t="s">
        <v>31</v>
      </c>
      <c r="E9" s="16" t="s">
        <v>32</v>
      </c>
      <c r="F9" s="16" t="s">
        <v>33</v>
      </c>
      <c r="G9" s="17">
        <v>25000</v>
      </c>
      <c r="H9" s="17">
        <v>27000</v>
      </c>
      <c r="I9" s="17">
        <f t="shared" si="1"/>
        <v>-2000</v>
      </c>
      <c r="J9" s="14" t="s">
        <v>25</v>
      </c>
      <c r="K9" s="16" t="s">
        <v>34</v>
      </c>
    </row>
    <row r="10" spans="1:11" x14ac:dyDescent="0.35">
      <c r="A10" s="14">
        <f t="shared" si="0"/>
        <v>6</v>
      </c>
      <c r="B10" s="15">
        <v>46331</v>
      </c>
      <c r="C10" s="16" t="s">
        <v>12</v>
      </c>
      <c r="D10" s="14" t="s">
        <v>35</v>
      </c>
      <c r="E10" s="16" t="s">
        <v>36</v>
      </c>
      <c r="F10" s="16" t="s">
        <v>37</v>
      </c>
      <c r="G10" s="17">
        <v>18000</v>
      </c>
      <c r="H10" s="17">
        <v>16500</v>
      </c>
      <c r="I10" s="17">
        <f t="shared" si="1"/>
        <v>1500</v>
      </c>
      <c r="J10" s="14" t="s">
        <v>16</v>
      </c>
      <c r="K10" s="16" t="s">
        <v>38</v>
      </c>
    </row>
    <row r="11" spans="1:11" x14ac:dyDescent="0.35">
      <c r="A11" s="14">
        <f t="shared" si="0"/>
        <v>7</v>
      </c>
      <c r="B11" s="15">
        <v>46331</v>
      </c>
      <c r="C11" s="16" t="s">
        <v>12</v>
      </c>
      <c r="D11" s="14" t="s">
        <v>39</v>
      </c>
      <c r="E11" s="16" t="s">
        <v>40</v>
      </c>
      <c r="F11" s="16" t="s">
        <v>41</v>
      </c>
      <c r="G11" s="17">
        <v>12000</v>
      </c>
      <c r="H11" s="17">
        <v>10800</v>
      </c>
      <c r="I11" s="17">
        <f t="shared" si="1"/>
        <v>1200</v>
      </c>
      <c r="J11" s="14" t="s">
        <v>16</v>
      </c>
      <c r="K11" s="16" t="s">
        <v>42</v>
      </c>
    </row>
    <row r="12" spans="1:11" x14ac:dyDescent="0.35">
      <c r="A12" s="14">
        <f t="shared" si="0"/>
        <v>8</v>
      </c>
      <c r="B12" s="15">
        <v>46331</v>
      </c>
      <c r="C12" s="16" t="s">
        <v>12</v>
      </c>
      <c r="D12" s="14" t="s">
        <v>43</v>
      </c>
      <c r="E12" s="16" t="s">
        <v>44</v>
      </c>
      <c r="F12" s="16" t="s">
        <v>45</v>
      </c>
      <c r="G12" s="17">
        <v>35000</v>
      </c>
      <c r="H12" s="17">
        <v>38000</v>
      </c>
      <c r="I12" s="17">
        <f t="shared" si="1"/>
        <v>-3000</v>
      </c>
      <c r="J12" s="14" t="s">
        <v>25</v>
      </c>
      <c r="K12" s="16" t="s">
        <v>46</v>
      </c>
    </row>
    <row r="13" spans="1:11" x14ac:dyDescent="0.35">
      <c r="A13" s="14">
        <f t="shared" si="0"/>
        <v>9</v>
      </c>
      <c r="B13" s="15">
        <v>46331</v>
      </c>
      <c r="C13" s="16" t="s">
        <v>12</v>
      </c>
      <c r="D13" s="14" t="s">
        <v>47</v>
      </c>
      <c r="E13" s="16" t="s">
        <v>48</v>
      </c>
      <c r="F13" s="16" t="s">
        <v>49</v>
      </c>
      <c r="G13" s="17">
        <v>20000</v>
      </c>
      <c r="H13" s="17">
        <v>19100</v>
      </c>
      <c r="I13" s="17">
        <f t="shared" si="1"/>
        <v>900</v>
      </c>
      <c r="J13" s="14" t="s">
        <v>16</v>
      </c>
      <c r="K13" s="16" t="s">
        <v>50</v>
      </c>
    </row>
    <row r="14" spans="1:11" x14ac:dyDescent="0.35">
      <c r="A14" s="14">
        <f t="shared" si="0"/>
        <v>10</v>
      </c>
      <c r="B14" s="15">
        <v>46331</v>
      </c>
      <c r="C14" s="16" t="s">
        <v>12</v>
      </c>
      <c r="D14" s="14" t="s">
        <v>51</v>
      </c>
      <c r="E14" s="16" t="s">
        <v>52</v>
      </c>
      <c r="F14" s="16" t="s">
        <v>53</v>
      </c>
      <c r="G14" s="17">
        <v>11000</v>
      </c>
      <c r="H14" s="17">
        <v>71000</v>
      </c>
      <c r="I14" s="17">
        <f t="shared" si="1"/>
        <v>-60000</v>
      </c>
      <c r="J14" s="14" t="s">
        <v>16</v>
      </c>
      <c r="K14" s="16" t="s">
        <v>54</v>
      </c>
    </row>
  </sheetData>
  <autoFilter ref="A4:K1000" xr:uid="{00000000-0009-0000-0000-000000000000}"/>
  <mergeCells count="2">
    <mergeCell ref="A2:K2"/>
    <mergeCell ref="A1:K1"/>
  </mergeCells>
  <conditionalFormatting sqref="I5:I1000">
    <cfRule type="expression" dxfId="1" priority="1">
      <formula>I5&lt;0</formula>
    </cfRule>
    <cfRule type="expression" dxfId="0" priority="2">
      <formula>I5&gt;0</formula>
    </cfRule>
  </conditionalFormatting>
  <dataValidations count="2">
    <dataValidation type="list" allowBlank="1" sqref="D5:D1000" xr:uid="{00000000-0002-0000-0000-000000000000}">
      <formula1>"Venue,Catering,Decoration,Audio/Visual,Photography,Transport,Printing,Entertainment,Gifts,Marketing,Staff,Miscellaneous"</formula1>
    </dataValidation>
    <dataValidation type="list" allowBlank="1" sqref="J5:J1000" xr:uid="{00000000-0002-0000-0000-000001000000}">
      <formula1>"Paid,Pending,Partially Paid,Cancelled"</formula1>
    </dataValidation>
  </dataValidations>
  <pageMargins left="0.25" right="0.25" top="1" bottom="1" header="0.5" footer="0.5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showGridLines="0" tabSelected="1" zoomScale="55" zoomScaleNormal="55" workbookViewId="0">
      <pane ySplit="3" topLeftCell="A6" activePane="bottomLeft" state="frozen"/>
      <selection pane="bottomLeft" activeCell="Q19" sqref="Q19"/>
    </sheetView>
  </sheetViews>
  <sheetFormatPr defaultRowHeight="14.5" x14ac:dyDescent="0.35"/>
  <cols>
    <col min="1" max="1" width="24" customWidth="1"/>
    <col min="2" max="2" width="18" customWidth="1"/>
    <col min="3" max="3" width="3" customWidth="1"/>
    <col min="4" max="4" width="20" customWidth="1"/>
    <col min="5" max="6" width="18" customWidth="1"/>
    <col min="7" max="7" width="3" customWidth="1"/>
    <col min="8" max="9" width="18" customWidth="1"/>
  </cols>
  <sheetData>
    <row r="1" spans="1:8" ht="32" customHeight="1" x14ac:dyDescent="0.6">
      <c r="A1" s="7" t="s">
        <v>55</v>
      </c>
      <c r="B1" s="6"/>
      <c r="C1" s="6"/>
      <c r="D1" s="6"/>
      <c r="E1" s="6"/>
      <c r="F1" s="6"/>
      <c r="G1" s="6"/>
      <c r="H1" s="6"/>
    </row>
    <row r="3" spans="1:8" x14ac:dyDescent="0.35">
      <c r="D3" s="1" t="s">
        <v>4</v>
      </c>
      <c r="E3" s="1" t="s">
        <v>56</v>
      </c>
      <c r="F3" s="1" t="s">
        <v>57</v>
      </c>
    </row>
    <row r="4" spans="1:8" ht="17" x14ac:dyDescent="0.4">
      <c r="A4" s="1" t="s">
        <v>58</v>
      </c>
      <c r="B4" s="2">
        <f>SUM('Event Budget'!G5:G1000)</f>
        <v>325000</v>
      </c>
      <c r="D4" s="3" t="s">
        <v>13</v>
      </c>
      <c r="E4" s="4">
        <f>SUMIF('Event Budget'!D5:D1000,D4,'Event Budget'!G5:G1000)</f>
        <v>75000</v>
      </c>
      <c r="F4" s="4">
        <f>SUMIF('Event Budget'!D5:D1000,D4,'Event Budget'!H5:H1000)</f>
        <v>81000</v>
      </c>
    </row>
    <row r="5" spans="1:8" ht="17" x14ac:dyDescent="0.4">
      <c r="A5" s="1" t="s">
        <v>59</v>
      </c>
      <c r="B5" s="2">
        <f>SUM('Event Budget'!H5:H1000)</f>
        <v>396400</v>
      </c>
      <c r="D5" s="3" t="s">
        <v>18</v>
      </c>
      <c r="E5" s="4">
        <f>SUMIF('Event Budget'!D5:D1000,D5,'Event Budget'!G5:G1000)</f>
        <v>65000</v>
      </c>
      <c r="F5" s="4">
        <f>SUMIF('Event Budget'!D5:D1000,D5,'Event Budget'!H5:H1000)</f>
        <v>56500</v>
      </c>
    </row>
    <row r="6" spans="1:8" ht="17" x14ac:dyDescent="0.4">
      <c r="A6" s="1" t="s">
        <v>60</v>
      </c>
      <c r="B6" s="2">
        <f>B4-B5</f>
        <v>-71400</v>
      </c>
      <c r="D6" s="3" t="s">
        <v>22</v>
      </c>
      <c r="E6" s="4">
        <f>SUMIF('Event Budget'!D5:D1000,D6,'Event Budget'!G5:G1000)</f>
        <v>25000</v>
      </c>
      <c r="F6" s="4">
        <f>SUMIF('Event Budget'!D5:D1000,D6,'Event Budget'!H5:H1000)</f>
        <v>32500</v>
      </c>
    </row>
    <row r="7" spans="1:8" ht="17" x14ac:dyDescent="0.4">
      <c r="A7" s="1" t="s">
        <v>61</v>
      </c>
      <c r="B7" s="5">
        <f>IFERROR(B5/B4,0)</f>
        <v>1.2196923076923076</v>
      </c>
      <c r="D7" s="3" t="s">
        <v>27</v>
      </c>
      <c r="E7" s="4">
        <f>SUMIF('Event Budget'!D5:D1000,D7,'Event Budget'!G5:G1000)</f>
        <v>39000</v>
      </c>
      <c r="F7" s="4">
        <f>SUMIF('Event Budget'!D5:D1000,D7,'Event Budget'!H5:H1000)</f>
        <v>44000</v>
      </c>
    </row>
    <row r="8" spans="1:8" ht="17" x14ac:dyDescent="0.4">
      <c r="A8" s="1" t="s">
        <v>62</v>
      </c>
      <c r="B8" s="2">
        <f>SUMIF('Event Budget'!J5:J1000,"Paid",'Event Budget'!H5:H1000)</f>
        <v>298900</v>
      </c>
      <c r="D8" s="3" t="s">
        <v>31</v>
      </c>
      <c r="E8" s="4">
        <f>SUMIF('Event Budget'!D5:D1000,D8,'Event Budget'!G5:G1000)</f>
        <v>25000</v>
      </c>
      <c r="F8" s="4">
        <f>SUMIF('Event Budget'!D5:D1000,D8,'Event Budget'!H5:H1000)</f>
        <v>27000</v>
      </c>
    </row>
    <row r="9" spans="1:8" ht="17" x14ac:dyDescent="0.4">
      <c r="A9" s="1" t="s">
        <v>63</v>
      </c>
      <c r="B9" s="2">
        <f>SUMIF('Event Budget'!J5:J1000,"Pending",'Event Budget'!H5:H1000)</f>
        <v>97500</v>
      </c>
      <c r="D9" s="3" t="s">
        <v>35</v>
      </c>
      <c r="E9" s="4">
        <f>SUMIF('Event Budget'!D5:D1000,D9,'Event Budget'!G5:G1000)</f>
        <v>18000</v>
      </c>
      <c r="F9" s="4">
        <f>SUMIF('Event Budget'!D5:D1000,D9,'Event Budget'!H5:H1000)</f>
        <v>16500</v>
      </c>
    </row>
    <row r="10" spans="1:8" x14ac:dyDescent="0.35">
      <c r="D10" s="3" t="s">
        <v>39</v>
      </c>
      <c r="E10" s="4">
        <f>SUMIF('Event Budget'!D5:D1000,D10,'Event Budget'!G5:G1000)</f>
        <v>12000</v>
      </c>
      <c r="F10" s="4">
        <f>SUMIF('Event Budget'!D5:D1000,D10,'Event Budget'!H5:H1000)</f>
        <v>10800</v>
      </c>
    </row>
    <row r="11" spans="1:8" x14ac:dyDescent="0.35">
      <c r="D11" s="3" t="s">
        <v>43</v>
      </c>
      <c r="E11" s="4">
        <f>SUMIF('Event Budget'!D5:D1000,D11,'Event Budget'!G5:G1000)</f>
        <v>35000</v>
      </c>
      <c r="F11" s="4">
        <f>SUMIF('Event Budget'!D5:D1000,D11,'Event Budget'!H5:H1000)</f>
        <v>38000</v>
      </c>
    </row>
    <row r="12" spans="1:8" x14ac:dyDescent="0.35">
      <c r="D12" s="3" t="s">
        <v>47</v>
      </c>
      <c r="E12" s="4">
        <f>SUMIF('Event Budget'!D5:D1000,D12,'Event Budget'!G5:G1000)</f>
        <v>20000</v>
      </c>
      <c r="F12" s="4">
        <f>SUMIF('Event Budget'!D5:D1000,D12,'Event Budget'!H5:H1000)</f>
        <v>19100</v>
      </c>
    </row>
    <row r="13" spans="1:8" x14ac:dyDescent="0.35">
      <c r="D13" s="3" t="s">
        <v>51</v>
      </c>
      <c r="E13" s="4">
        <f>SUMIF('Event Budget'!D5:D1000,D13,'Event Budget'!G5:G1000)</f>
        <v>11000</v>
      </c>
      <c r="F13" s="4">
        <f>SUMIF('Event Budget'!D5:D1000,D13,'Event Budget'!H5:H1000)</f>
        <v>71000</v>
      </c>
    </row>
  </sheetData>
  <mergeCells count="1">
    <mergeCell ref="A1:H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Event Budget</vt:lpstr>
      <vt:lpstr>Dashboard</vt:lpstr>
      <vt:lpstr>'Event Budget'!Print_Titles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pm</cp:lastModifiedBy>
  <dcterms:created xsi:type="dcterms:W3CDTF">2026-09-13T11:31:50Z</dcterms:created>
  <dcterms:modified xsi:type="dcterms:W3CDTF">2026-09-13T17:25:26Z</dcterms:modified>
</cp:coreProperties>
</file>