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final prepare for upload\Emergency Fund Tracker Sheet\"/>
    </mc:Choice>
  </mc:AlternateContent>
  <xr:revisionPtr revIDLastSave="0" documentId="13_ncr:1_{38F85A8C-FB0F-4185-8979-4E4A032BA87C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Emergency Fund Tracker" sheetId="1" r:id="rId1"/>
    <sheet name="Dashboard" sheetId="2" r:id="rId2"/>
    <sheet name="Sheet1" sheetId="3" r:id="rId3"/>
  </sheets>
  <definedNames>
    <definedName name="_xlnm._FilterDatabase" localSheetId="0" hidden="1">'Emergency Fund Tracker'!$A$7:$J$1003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" i="2" l="1"/>
  <c r="B21" i="2"/>
  <c r="C20" i="2"/>
  <c r="B20" i="2"/>
  <c r="C19" i="2"/>
  <c r="B19" i="2"/>
  <c r="C18" i="2"/>
  <c r="B18" i="2"/>
  <c r="C17" i="2"/>
  <c r="B17" i="2"/>
  <c r="C16" i="2"/>
  <c r="B16" i="2"/>
  <c r="C15" i="2"/>
  <c r="B15" i="2"/>
  <c r="C14" i="2"/>
  <c r="B14" i="2"/>
  <c r="C13" i="2"/>
  <c r="B13" i="2"/>
  <c r="E9" i="2"/>
  <c r="E8" i="2"/>
  <c r="A4" i="2"/>
  <c r="A17" i="1"/>
  <c r="A16" i="1"/>
  <c r="A15" i="1"/>
  <c r="A14" i="1"/>
  <c r="A13" i="1"/>
  <c r="A12" i="1"/>
  <c r="A11" i="1"/>
  <c r="A10" i="1"/>
  <c r="A9" i="1"/>
  <c r="I8" i="1"/>
  <c r="A8" i="1"/>
  <c r="G5" i="1"/>
  <c r="G4" i="2" s="1"/>
  <c r="E5" i="1"/>
  <c r="E4" i="2" s="1"/>
  <c r="I9" i="1" l="1"/>
  <c r="I10" i="1" s="1"/>
  <c r="I11" i="1" s="1"/>
  <c r="I12" i="1" s="1"/>
  <c r="I13" i="1" s="1"/>
  <c r="I14" i="1" s="1"/>
  <c r="I15" i="1" s="1"/>
  <c r="I16" i="1" s="1"/>
  <c r="I17" i="1" s="1"/>
  <c r="C5" i="1" l="1"/>
  <c r="I5" i="1" l="1"/>
  <c r="B7" i="2" s="1"/>
  <c r="B8" i="2"/>
  <c r="C4" i="2"/>
</calcChain>
</file>

<file path=xl/sharedStrings.xml><?xml version="1.0" encoding="utf-8"?>
<sst xmlns="http://schemas.openxmlformats.org/spreadsheetml/2006/main" count="108" uniqueCount="53">
  <si>
    <t>Emergency Fund Tracker</t>
  </si>
  <si>
    <t>Track emergency-fund contributions, withdrawals, balances, and progress toward your target.</t>
  </si>
  <si>
    <t>Target Fund</t>
  </si>
  <si>
    <t>Current Balance</t>
  </si>
  <si>
    <t>Total Contributions</t>
  </si>
  <si>
    <t>Total Withdrawals</t>
  </si>
  <si>
    <t>Progress</t>
  </si>
  <si>
    <t>S.No.</t>
  </si>
  <si>
    <t>Date</t>
  </si>
  <si>
    <t>Description</t>
  </si>
  <si>
    <t>Category</t>
  </si>
  <si>
    <t>Source/Account</t>
  </si>
  <si>
    <t>Type</t>
  </si>
  <si>
    <t>Amount (₹)</t>
  </si>
  <si>
    <t>Status</t>
  </si>
  <si>
    <t>Balance (₹)</t>
  </si>
  <si>
    <t>Notes/Remarks</t>
  </si>
  <si>
    <t>Opening emergency fund</t>
  </si>
  <si>
    <t>Initial Setup</t>
  </si>
  <si>
    <t>Savings Account</t>
  </si>
  <si>
    <t>Contribution</t>
  </si>
  <si>
    <t>Completed</t>
  </si>
  <si>
    <t>Starting balance</t>
  </si>
  <si>
    <t>Monthly emergency saving</t>
  </si>
  <si>
    <t>Monthly Saving</t>
  </si>
  <si>
    <t>Salary Account</t>
  </si>
  <si>
    <t>Regular monthly transfer</t>
  </si>
  <si>
    <t>Medical reserve addition</t>
  </si>
  <si>
    <t>Extra contribution</t>
  </si>
  <si>
    <t>Vehicle repair</t>
  </si>
  <si>
    <t>Unexpected Expense</t>
  </si>
  <si>
    <t>Emergency Savings</t>
  </si>
  <si>
    <t>Withdrawal</t>
  </si>
  <si>
    <t>Emergency use</t>
  </si>
  <si>
    <t>Home appliance replacement</t>
  </si>
  <si>
    <t>Essential replacement</t>
  </si>
  <si>
    <t>Increased monthly saving</t>
  </si>
  <si>
    <t>Planned</t>
  </si>
  <si>
    <t>Next scheduled contribution</t>
  </si>
  <si>
    <t>How to use: Add each contribution or withdrawal as a new row. The balance updates automatically.</t>
  </si>
  <si>
    <t>Emergency Fund Dashboard</t>
  </si>
  <si>
    <t>Contributions</t>
  </si>
  <si>
    <t>Withdrawals</t>
  </si>
  <si>
    <t>Fund Progress</t>
  </si>
  <si>
    <t>Transaction Type Summary</t>
  </si>
  <si>
    <t>Progress %</t>
  </si>
  <si>
    <t>Remaining to Target</t>
  </si>
  <si>
    <t>Monthly Activity</t>
  </si>
  <si>
    <t>Month</t>
  </si>
  <si>
    <t>Other</t>
  </si>
  <si>
    <t>Dashboard</t>
  </si>
  <si>
    <t>KPI Card</t>
  </si>
  <si>
    <t>PIE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</si>
</sst>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₹#,##0.00"/>
    <numFmt numFmtId="165" formatCode="0.0%"/>
    <numFmt numFmtId="166" formatCode="dd\-mmm\-yyyy"/>
    <numFmt numFmtId="167" formatCode="mmm\-yyyy"/>
  </numFmts>
  <fonts count="9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i/>
      <sz val="11"/>
      <color rgb="FF404040"/>
      <name val="Calibri"/>
    </font>
    <font>
      <b/>
      <sz val="11"/>
      <color rgb="FFFFFFFF"/>
      <name val="Calibri"/>
    </font>
    <font>
      <b/>
      <sz val="13"/>
      <color rgb="FF404040"/>
      <name val="Calibri"/>
    </font>
    <font>
      <b/>
      <sz val="13"/>
      <name val="Calibri"/>
    </font>
    <font>
      <b/>
      <sz val="12"/>
      <name val="Calibri"/>
    </font>
    <font>
      <sz val="14"/>
      <color theme="0"/>
      <name val="Calibri"/>
      <family val="2"/>
      <scheme val="minor"/>
    </font>
    <font>
      <i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F8FBFF"/>
      </patternFill>
    </fill>
    <fill>
      <patternFill patternType="solid">
        <fgColor theme="2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3" borderId="0" xfId="0" applyFont="1" applyFill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6" fillId="0" borderId="0" xfId="0" applyFont="1"/>
    <xf numFmtId="0" fontId="0" fillId="0" borderId="1" xfId="0" applyBorder="1"/>
    <xf numFmtId="165" fontId="0" fillId="0" borderId="1" xfId="0" applyNumberFormat="1" applyBorder="1"/>
    <xf numFmtId="0" fontId="3" fillId="2" borderId="1" xfId="0" applyFont="1" applyFill="1" applyBorder="1"/>
    <xf numFmtId="164" fontId="0" fillId="0" borderId="1" xfId="0" applyNumberFormat="1" applyBorder="1"/>
    <xf numFmtId="0" fontId="0" fillId="0" borderId="0" xfId="0" applyAlignment="1">
      <alignment horizontal="center"/>
    </xf>
    <xf numFmtId="0" fontId="7" fillId="5" borderId="0" xfId="0" applyFont="1" applyFill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0" fillId="0" borderId="2" xfId="0" applyBorder="1" applyAlignment="1">
      <alignment vertical="center" wrapText="1"/>
    </xf>
    <xf numFmtId="166" fontId="0" fillId="0" borderId="2" xfId="0" applyNumberFormat="1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6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5" borderId="2" xfId="0" applyFont="1" applyFill="1" applyBorder="1"/>
    <xf numFmtId="167" fontId="0" fillId="0" borderId="2" xfId="0" applyNumberFormat="1" applyBorder="1"/>
    <xf numFmtId="164" fontId="0" fillId="0" borderId="2" xfId="0" applyNumberFormat="1" applyBorder="1"/>
    <xf numFmtId="0" fontId="8" fillId="0" borderId="0" xfId="0" applyFont="1" applyAlignment="1">
      <alignment wrapText="1"/>
    </xf>
    <xf numFmtId="0" fontId="0" fillId="0" borderId="0" xfId="0" applyFont="1"/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2" fillId="0" borderId="0" xfId="0" applyFont="1" applyAlignment="1">
      <alignment horizontal="center"/>
    </xf>
    <xf numFmtId="0" fontId="0" fillId="0" borderId="0" xfId="0"/>
    <xf numFmtId="0" fontId="1" fillId="5" borderId="0" xfId="0" applyFont="1" applyFill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Contributions vs Withdrawals</a:t>
            </a:r>
          </a:p>
        </c:rich>
      </c:tx>
      <c:layout>
        <c:manualLayout>
          <c:xMode val="edge"/>
          <c:yMode val="edge"/>
          <c:x val="0.53887611111111111"/>
          <c:y val="3.527777777777777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Dashboard!$E$7</c:f>
              <c:strCache>
                <c:ptCount val="1"/>
                <c:pt idx="0">
                  <c:v>Amount (₹)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D7F-4C4C-9651-42C10A9B123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D7F-4C4C-9651-42C10A9B123C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Dashboard!$D$8:$D$9</c:f>
              <c:strCache>
                <c:ptCount val="2"/>
                <c:pt idx="0">
                  <c:v>Contribution</c:v>
                </c:pt>
                <c:pt idx="1">
                  <c:v>Withdrawal</c:v>
                </c:pt>
              </c:strCache>
            </c:strRef>
          </c:cat>
          <c:val>
            <c:numRef>
              <c:f>Dashboard!$E$8:$E$9</c:f>
              <c:numCache>
                <c:formatCode>\₹#,##0.00</c:formatCode>
                <c:ptCount val="2"/>
                <c:pt idx="0">
                  <c:v>104000</c:v>
                </c:pt>
                <c:pt idx="1">
                  <c:v>15500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4-4AA2-B846-0FB2780B37D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762001</xdr:colOff>
      <xdr:row>11</xdr:row>
      <xdr:rowOff>163286</xdr:rowOff>
    </xdr:from>
    <xdr:ext cx="360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zoomScale="85" zoomScaleNormal="85" workbookViewId="0">
      <pane ySplit="7" topLeftCell="A8" activePane="bottomLeft" state="frozen"/>
      <selection pane="bottomLeft" activeCell="A7" sqref="A7:J7"/>
    </sheetView>
  </sheetViews>
  <sheetFormatPr defaultRowHeight="14.5" x14ac:dyDescent="0.35"/>
  <cols>
    <col min="1" max="1" width="13.6328125" bestFit="1" customWidth="1"/>
    <col min="2" max="2" width="14" customWidth="1"/>
    <col min="3" max="3" width="28" customWidth="1"/>
    <col min="4" max="4" width="22" customWidth="1"/>
    <col min="5" max="5" width="20" customWidth="1"/>
    <col min="6" max="6" width="16" customWidth="1"/>
    <col min="7" max="7" width="15" customWidth="1"/>
    <col min="8" max="8" width="14" customWidth="1"/>
    <col min="9" max="9" width="17" customWidth="1"/>
    <col min="10" max="10" width="30" customWidth="1"/>
  </cols>
  <sheetData>
    <row r="1" spans="1:10" ht="30" customHeight="1" x14ac:dyDescent="0.3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2" customHeight="1" x14ac:dyDescent="0.35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4" spans="1:10" x14ac:dyDescent="0.35">
      <c r="A4" s="1" t="s">
        <v>2</v>
      </c>
      <c r="C4" s="1" t="s">
        <v>3</v>
      </c>
      <c r="E4" s="1" t="s">
        <v>4</v>
      </c>
      <c r="G4" s="1" t="s">
        <v>5</v>
      </c>
      <c r="I4" s="1" t="s">
        <v>6</v>
      </c>
    </row>
    <row r="5" spans="1:10" ht="17" x14ac:dyDescent="0.4">
      <c r="A5" s="2">
        <v>150000</v>
      </c>
      <c r="C5" s="2">
        <f>SUM(I8:I17)</f>
        <v>565500</v>
      </c>
      <c r="E5" s="2">
        <f>SUMIF(H8:H17,"Contribution",G8:G17)</f>
        <v>0</v>
      </c>
      <c r="G5" s="2">
        <f>SUMIF(H8:H17,"Withdrawal",G8:G17)</f>
        <v>0</v>
      </c>
      <c r="I5" s="3">
        <f>IF(A5=0,0,C5/A5)</f>
        <v>3.77</v>
      </c>
    </row>
    <row r="7" spans="1:10" s="11" customFormat="1" ht="18.5" x14ac:dyDescent="0.45">
      <c r="A7" s="12" t="s">
        <v>7</v>
      </c>
      <c r="B7" s="12" t="s">
        <v>8</v>
      </c>
      <c r="C7" s="12" t="s">
        <v>9</v>
      </c>
      <c r="D7" s="12" t="s">
        <v>10</v>
      </c>
      <c r="E7" s="12" t="s">
        <v>11</v>
      </c>
      <c r="F7" s="12" t="s">
        <v>12</v>
      </c>
      <c r="G7" s="12" t="s">
        <v>13</v>
      </c>
      <c r="H7" s="12" t="s">
        <v>14</v>
      </c>
      <c r="I7" s="12" t="s">
        <v>15</v>
      </c>
      <c r="J7" s="12" t="s">
        <v>16</v>
      </c>
    </row>
    <row r="8" spans="1:10" x14ac:dyDescent="0.35">
      <c r="A8" s="13">
        <f t="shared" ref="A8:A17" si="0">ROW()-7</f>
        <v>1</v>
      </c>
      <c r="B8" s="14">
        <v>46027</v>
      </c>
      <c r="C8" s="13" t="s">
        <v>17</v>
      </c>
      <c r="D8" s="13" t="s">
        <v>18</v>
      </c>
      <c r="E8" s="13" t="s">
        <v>19</v>
      </c>
      <c r="F8" s="13" t="s">
        <v>20</v>
      </c>
      <c r="G8" s="15">
        <v>25000</v>
      </c>
      <c r="H8" s="13" t="s">
        <v>21</v>
      </c>
      <c r="I8" s="15">
        <f>IF(F8="Contribution",G8,-G8)</f>
        <v>25000</v>
      </c>
      <c r="J8" s="13" t="s">
        <v>22</v>
      </c>
    </row>
    <row r="9" spans="1:10" x14ac:dyDescent="0.35">
      <c r="A9" s="13">
        <f t="shared" si="0"/>
        <v>2</v>
      </c>
      <c r="B9" s="14">
        <v>46054</v>
      </c>
      <c r="C9" s="13" t="s">
        <v>23</v>
      </c>
      <c r="D9" s="13" t="s">
        <v>24</v>
      </c>
      <c r="E9" s="13" t="s">
        <v>25</v>
      </c>
      <c r="F9" s="13" t="s">
        <v>20</v>
      </c>
      <c r="G9" s="15">
        <v>10000</v>
      </c>
      <c r="H9" s="13" t="s">
        <v>21</v>
      </c>
      <c r="I9" s="15">
        <f t="shared" ref="I9:I17" si="1">I8+IF(F9="Contribution",G9,-G9)</f>
        <v>35000</v>
      </c>
      <c r="J9" s="13" t="s">
        <v>26</v>
      </c>
    </row>
    <row r="10" spans="1:10" x14ac:dyDescent="0.35">
      <c r="A10" s="13">
        <f t="shared" si="0"/>
        <v>3</v>
      </c>
      <c r="B10" s="14">
        <v>46082</v>
      </c>
      <c r="C10" s="13" t="s">
        <v>23</v>
      </c>
      <c r="D10" s="13" t="s">
        <v>24</v>
      </c>
      <c r="E10" s="13" t="s">
        <v>25</v>
      </c>
      <c r="F10" s="13" t="s">
        <v>20</v>
      </c>
      <c r="G10" s="15">
        <v>10000</v>
      </c>
      <c r="H10" s="13" t="s">
        <v>21</v>
      </c>
      <c r="I10" s="15">
        <f t="shared" si="1"/>
        <v>45000</v>
      </c>
      <c r="J10" s="13" t="s">
        <v>26</v>
      </c>
    </row>
    <row r="11" spans="1:10" s="10" customFormat="1" x14ac:dyDescent="0.35">
      <c r="A11" s="16">
        <f t="shared" si="0"/>
        <v>4</v>
      </c>
      <c r="B11" s="17">
        <v>46113</v>
      </c>
      <c r="C11" s="16" t="s">
        <v>27</v>
      </c>
      <c r="D11" s="16" t="s">
        <v>24</v>
      </c>
      <c r="E11" s="16" t="s">
        <v>25</v>
      </c>
      <c r="F11" s="16" t="s">
        <v>20</v>
      </c>
      <c r="G11" s="18">
        <v>11000</v>
      </c>
      <c r="H11" s="16" t="s">
        <v>21</v>
      </c>
      <c r="I11" s="18">
        <f t="shared" si="1"/>
        <v>56000</v>
      </c>
      <c r="J11" s="16" t="s">
        <v>28</v>
      </c>
    </row>
    <row r="12" spans="1:10" s="10" customFormat="1" x14ac:dyDescent="0.35">
      <c r="A12" s="16">
        <f t="shared" si="0"/>
        <v>5</v>
      </c>
      <c r="B12" s="17">
        <v>46129</v>
      </c>
      <c r="C12" s="16" t="s">
        <v>29</v>
      </c>
      <c r="D12" s="16" t="s">
        <v>30</v>
      </c>
      <c r="E12" s="16" t="s">
        <v>31</v>
      </c>
      <c r="F12" s="16" t="s">
        <v>32</v>
      </c>
      <c r="G12" s="18">
        <v>7000</v>
      </c>
      <c r="H12" s="16" t="s">
        <v>21</v>
      </c>
      <c r="I12" s="18">
        <f t="shared" si="1"/>
        <v>49000</v>
      </c>
      <c r="J12" s="16" t="s">
        <v>33</v>
      </c>
    </row>
    <row r="13" spans="1:10" s="10" customFormat="1" x14ac:dyDescent="0.35">
      <c r="A13" s="16">
        <f t="shared" si="0"/>
        <v>6</v>
      </c>
      <c r="B13" s="17">
        <v>46144</v>
      </c>
      <c r="C13" s="16" t="s">
        <v>23</v>
      </c>
      <c r="D13" s="16" t="s">
        <v>24</v>
      </c>
      <c r="E13" s="16" t="s">
        <v>25</v>
      </c>
      <c r="F13" s="16" t="s">
        <v>20</v>
      </c>
      <c r="G13" s="18">
        <v>10000</v>
      </c>
      <c r="H13" s="16" t="s">
        <v>21</v>
      </c>
      <c r="I13" s="18">
        <f t="shared" si="1"/>
        <v>59000</v>
      </c>
      <c r="J13" s="16" t="s">
        <v>26</v>
      </c>
    </row>
    <row r="14" spans="1:10" s="10" customFormat="1" x14ac:dyDescent="0.35">
      <c r="A14" s="16">
        <f t="shared" si="0"/>
        <v>7</v>
      </c>
      <c r="B14" s="17">
        <v>46174</v>
      </c>
      <c r="C14" s="16" t="s">
        <v>23</v>
      </c>
      <c r="D14" s="16" t="s">
        <v>24</v>
      </c>
      <c r="E14" s="16" t="s">
        <v>25</v>
      </c>
      <c r="F14" s="16" t="s">
        <v>20</v>
      </c>
      <c r="G14" s="18">
        <v>12000</v>
      </c>
      <c r="H14" s="16" t="s">
        <v>21</v>
      </c>
      <c r="I14" s="18">
        <f t="shared" si="1"/>
        <v>71000</v>
      </c>
      <c r="J14" s="16" t="s">
        <v>26</v>
      </c>
    </row>
    <row r="15" spans="1:10" s="10" customFormat="1" x14ac:dyDescent="0.35">
      <c r="A15" s="16">
        <f t="shared" si="0"/>
        <v>8</v>
      </c>
      <c r="B15" s="17">
        <v>46213</v>
      </c>
      <c r="C15" s="16" t="s">
        <v>34</v>
      </c>
      <c r="D15" s="16" t="s">
        <v>30</v>
      </c>
      <c r="E15" s="16" t="s">
        <v>49</v>
      </c>
      <c r="F15" s="16" t="s">
        <v>32</v>
      </c>
      <c r="G15" s="18">
        <v>8500</v>
      </c>
      <c r="H15" s="16" t="s">
        <v>21</v>
      </c>
      <c r="I15" s="18">
        <f t="shared" si="1"/>
        <v>62500</v>
      </c>
      <c r="J15" s="16" t="s">
        <v>35</v>
      </c>
    </row>
    <row r="16" spans="1:10" s="10" customFormat="1" x14ac:dyDescent="0.35">
      <c r="A16" s="16">
        <f t="shared" si="0"/>
        <v>9</v>
      </c>
      <c r="B16" s="17">
        <v>46235</v>
      </c>
      <c r="C16" s="16" t="s">
        <v>23</v>
      </c>
      <c r="D16" s="16" t="s">
        <v>24</v>
      </c>
      <c r="E16" s="16" t="s">
        <v>25</v>
      </c>
      <c r="F16" s="16" t="s">
        <v>20</v>
      </c>
      <c r="G16" s="18">
        <v>12000</v>
      </c>
      <c r="H16" s="16" t="s">
        <v>21</v>
      </c>
      <c r="I16" s="18">
        <f t="shared" si="1"/>
        <v>74500</v>
      </c>
      <c r="J16" s="16" t="s">
        <v>36</v>
      </c>
    </row>
    <row r="17" spans="1:10" s="10" customFormat="1" x14ac:dyDescent="0.35">
      <c r="A17" s="22">
        <f t="shared" si="0"/>
        <v>10</v>
      </c>
      <c r="B17" s="23">
        <v>46272</v>
      </c>
      <c r="C17" s="22" t="s">
        <v>23</v>
      </c>
      <c r="D17" s="22" t="s">
        <v>24</v>
      </c>
      <c r="E17" s="22" t="s">
        <v>25</v>
      </c>
      <c r="F17" s="22" t="s">
        <v>20</v>
      </c>
      <c r="G17" s="24">
        <v>14000</v>
      </c>
      <c r="H17" s="22" t="s">
        <v>37</v>
      </c>
      <c r="I17" s="24">
        <f t="shared" si="1"/>
        <v>88500</v>
      </c>
      <c r="J17" s="22" t="s">
        <v>38</v>
      </c>
    </row>
    <row r="18" spans="1:10" s="25" customFormat="1" x14ac:dyDescent="0.35">
      <c r="A18" s="16"/>
      <c r="B18" s="17"/>
      <c r="C18" s="16"/>
      <c r="D18" s="16"/>
      <c r="E18" s="16"/>
      <c r="F18" s="16"/>
      <c r="G18" s="18"/>
      <c r="H18" s="16"/>
      <c r="I18" s="18"/>
      <c r="J18" s="16"/>
    </row>
    <row r="19" spans="1:10" s="10" customFormat="1" x14ac:dyDescent="0.35">
      <c r="A19" s="19"/>
      <c r="B19" s="20"/>
      <c r="C19" s="19"/>
      <c r="D19" s="19"/>
      <c r="E19" s="19"/>
      <c r="F19" s="19"/>
      <c r="G19" s="21"/>
      <c r="H19" s="19"/>
      <c r="I19" s="21"/>
      <c r="J19" s="19"/>
    </row>
    <row r="20" spans="1:10" s="10" customFormat="1" x14ac:dyDescent="0.35">
      <c r="A20" s="19"/>
      <c r="B20" s="20"/>
      <c r="C20" s="19"/>
      <c r="D20" s="19"/>
      <c r="E20" s="19"/>
      <c r="F20" s="19"/>
      <c r="G20" s="21"/>
      <c r="H20" s="19"/>
      <c r="I20" s="21"/>
      <c r="J20" s="19"/>
    </row>
    <row r="22" spans="1:10" x14ac:dyDescent="0.35">
      <c r="A22" s="29" t="s">
        <v>39</v>
      </c>
      <c r="B22" s="30"/>
      <c r="C22" s="30"/>
      <c r="D22" s="30"/>
      <c r="E22" s="30"/>
      <c r="F22" s="30"/>
    </row>
  </sheetData>
  <mergeCells count="3">
    <mergeCell ref="A22:F22"/>
    <mergeCell ref="A1:J1"/>
    <mergeCell ref="A2:J2"/>
  </mergeCells>
  <conditionalFormatting sqref="H8:H1003">
    <cfRule type="expression" dxfId="2" priority="2">
      <formula>$H8="Completed"</formula>
    </cfRule>
    <cfRule type="expression" dxfId="1" priority="3">
      <formula>$H8="Planned"</formula>
    </cfRule>
  </conditionalFormatting>
  <conditionalFormatting sqref="I8:I1003">
    <cfRule type="cellIs" dxfId="0" priority="1" operator="lessThan">
      <formula>0</formula>
    </cfRule>
  </conditionalFormatting>
  <dataValidations count="4">
    <dataValidation type="list" sqref="F8:F1003" xr:uid="{00000000-0002-0000-0000-000000000000}">
      <formula1>"Contribution,Withdrawal"</formula1>
    </dataValidation>
    <dataValidation type="list" sqref="H8:H1003" xr:uid="{00000000-0002-0000-0000-000001000000}">
      <formula1>"Planned,Completed,Cancelled"</formula1>
    </dataValidation>
    <dataValidation type="list" allowBlank="1" sqref="D8:D1003" xr:uid="{00000000-0002-0000-0000-000002000000}">
      <formula1>"Initial Setup,Monthly Saving,Unexpected Expense,Medical,Home Repair,Other"</formula1>
    </dataValidation>
    <dataValidation type="list" allowBlank="1" sqref="E8:E1003" xr:uid="{00000000-0002-0000-0000-000003000000}">
      <formula1>"Salary Account,Savings Account,Emergency Savings,Cash,Other"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showGridLines="0" zoomScale="70" zoomScaleNormal="70" workbookViewId="0">
      <pane ySplit="11" topLeftCell="A12" activePane="bottomLeft" state="frozen"/>
      <selection pane="bottomLeft" activeCell="H16" sqref="H16"/>
    </sheetView>
  </sheetViews>
  <sheetFormatPr defaultRowHeight="14.5" x14ac:dyDescent="0.35"/>
  <cols>
    <col min="1" max="3" width="18" customWidth="1"/>
    <col min="4" max="4" width="20" customWidth="1"/>
    <col min="5" max="5" width="18" customWidth="1"/>
    <col min="6" max="6" width="16" customWidth="1"/>
    <col min="7" max="7" width="18" customWidth="1"/>
    <col min="8" max="8" width="16" customWidth="1"/>
  </cols>
  <sheetData>
    <row r="1" spans="1:8" ht="30" customHeight="1" x14ac:dyDescent="0.55000000000000004">
      <c r="A1" s="35" t="s">
        <v>40</v>
      </c>
      <c r="B1" s="32"/>
      <c r="C1" s="32"/>
      <c r="D1" s="32"/>
      <c r="E1" s="32"/>
      <c r="F1" s="32"/>
      <c r="G1" s="32"/>
      <c r="H1" s="32"/>
    </row>
    <row r="3" spans="1:8" x14ac:dyDescent="0.35">
      <c r="A3" s="1" t="s">
        <v>2</v>
      </c>
      <c r="C3" s="1" t="s">
        <v>3</v>
      </c>
      <c r="E3" s="1" t="s">
        <v>41</v>
      </c>
      <c r="G3" s="1" t="s">
        <v>42</v>
      </c>
    </row>
    <row r="4" spans="1:8" ht="17" x14ac:dyDescent="0.4">
      <c r="A4" s="4">
        <f>'Emergency Fund Tracker'!A5</f>
        <v>150000</v>
      </c>
      <c r="C4" s="4">
        <f>'Emergency Fund Tracker'!C5</f>
        <v>565500</v>
      </c>
      <c r="E4" s="4">
        <f>'Emergency Fund Tracker'!E5</f>
        <v>0</v>
      </c>
      <c r="G4" s="4">
        <f>'Emergency Fund Tracker'!G5</f>
        <v>0</v>
      </c>
    </row>
    <row r="6" spans="1:8" ht="15.5" x14ac:dyDescent="0.35">
      <c r="A6" s="5" t="s">
        <v>43</v>
      </c>
      <c r="D6" s="5" t="s">
        <v>44</v>
      </c>
    </row>
    <row r="7" spans="1:8" x14ac:dyDescent="0.35">
      <c r="A7" s="6" t="s">
        <v>45</v>
      </c>
      <c r="B7" s="7">
        <f>'Emergency Fund Tracker'!I5</f>
        <v>3.77</v>
      </c>
      <c r="D7" s="8" t="s">
        <v>12</v>
      </c>
      <c r="E7" s="8" t="s">
        <v>13</v>
      </c>
    </row>
    <row r="8" spans="1:8" x14ac:dyDescent="0.35">
      <c r="A8" s="6" t="s">
        <v>46</v>
      </c>
      <c r="B8" s="9">
        <f>MAX('Emergency Fund Tracker'!A5-'Emergency Fund Tracker'!C5,0)</f>
        <v>0</v>
      </c>
      <c r="D8" s="6" t="s">
        <v>20</v>
      </c>
      <c r="E8" s="9">
        <f>SUMIF('Emergency Fund Tracker'!F8:F1003,D8,'Emergency Fund Tracker'!G8:G1003)</f>
        <v>104000</v>
      </c>
    </row>
    <row r="9" spans="1:8" x14ac:dyDescent="0.35">
      <c r="D9" s="6" t="s">
        <v>32</v>
      </c>
      <c r="E9" s="9">
        <f>SUMIF('Emergency Fund Tracker'!F8:F1003,D9,'Emergency Fund Tracker'!G8:G1003)</f>
        <v>15500</v>
      </c>
    </row>
    <row r="11" spans="1:8" ht="15.5" x14ac:dyDescent="0.35">
      <c r="A11" s="36" t="s">
        <v>47</v>
      </c>
      <c r="B11" s="36"/>
      <c r="C11" s="36"/>
    </row>
    <row r="12" spans="1:8" x14ac:dyDescent="0.35">
      <c r="A12" s="26" t="s">
        <v>48</v>
      </c>
      <c r="B12" s="26" t="s">
        <v>41</v>
      </c>
      <c r="C12" s="26" t="s">
        <v>42</v>
      </c>
    </row>
    <row r="13" spans="1:8" x14ac:dyDescent="0.35">
      <c r="A13" s="27">
        <v>46023</v>
      </c>
      <c r="B13" s="28">
        <f>SUMIFS('Emergency Fund Tracker'!$G$8:$G$1003,'Emergency Fund Tracker'!$F$8:$F$1003,"Contribution",'Emergency Fund Tracker'!$B$8:$B$1003,"&gt;="&amp;A13,'Emergency Fund Tracker'!$B$8:$B$1003,"&lt;"&amp;EDATE(A13,1))</f>
        <v>25000</v>
      </c>
      <c r="C13" s="28">
        <f>SUMIFS('Emergency Fund Tracker'!$G$8:$G$1003,'Emergency Fund Tracker'!$F$8:$F$1003,"Withdrawal",'Emergency Fund Tracker'!$B$8:$B$1003,"&gt;="&amp;A13,'Emergency Fund Tracker'!$B$8:$B$1003,"&lt;"&amp;EDATE(A13,1))</f>
        <v>0</v>
      </c>
    </row>
    <row r="14" spans="1:8" x14ac:dyDescent="0.35">
      <c r="A14" s="27">
        <v>46054</v>
      </c>
      <c r="B14" s="28">
        <f>SUMIFS('Emergency Fund Tracker'!$G$8:$G$1003,'Emergency Fund Tracker'!$F$8:$F$1003,"Contribution",'Emergency Fund Tracker'!$B$8:$B$1003,"&gt;="&amp;A14,'Emergency Fund Tracker'!$B$8:$B$1003,"&lt;"&amp;EDATE(A14,1))</f>
        <v>10000</v>
      </c>
      <c r="C14" s="28">
        <f>SUMIFS('Emergency Fund Tracker'!$G$8:$G$1003,'Emergency Fund Tracker'!$F$8:$F$1003,"Withdrawal",'Emergency Fund Tracker'!$B$8:$B$1003,"&gt;="&amp;A14,'Emergency Fund Tracker'!$B$8:$B$1003,"&lt;"&amp;EDATE(A14,1))</f>
        <v>0</v>
      </c>
    </row>
    <row r="15" spans="1:8" x14ac:dyDescent="0.35">
      <c r="A15" s="27">
        <v>46082</v>
      </c>
      <c r="B15" s="28">
        <f>SUMIFS('Emergency Fund Tracker'!$G$8:$G$1003,'Emergency Fund Tracker'!$F$8:$F$1003,"Contribution",'Emergency Fund Tracker'!$B$8:$B$1003,"&gt;="&amp;A15,'Emergency Fund Tracker'!$B$8:$B$1003,"&lt;"&amp;EDATE(A15,1))</f>
        <v>10000</v>
      </c>
      <c r="C15" s="28">
        <f>SUMIFS('Emergency Fund Tracker'!$G$8:$G$1003,'Emergency Fund Tracker'!$F$8:$F$1003,"Withdrawal",'Emergency Fund Tracker'!$B$8:$B$1003,"&gt;="&amp;A15,'Emergency Fund Tracker'!$B$8:$B$1003,"&lt;"&amp;EDATE(A15,1))</f>
        <v>0</v>
      </c>
    </row>
    <row r="16" spans="1:8" x14ac:dyDescent="0.35">
      <c r="A16" s="27">
        <v>46113</v>
      </c>
      <c r="B16" s="28">
        <f>SUMIFS('Emergency Fund Tracker'!$G$8:$G$1003,'Emergency Fund Tracker'!$F$8:$F$1003,"Contribution",'Emergency Fund Tracker'!$B$8:$B$1003,"&gt;="&amp;A16,'Emergency Fund Tracker'!$B$8:$B$1003,"&lt;"&amp;EDATE(A16,1))</f>
        <v>11000</v>
      </c>
      <c r="C16" s="28">
        <f>SUMIFS('Emergency Fund Tracker'!$G$8:$G$1003,'Emergency Fund Tracker'!$F$8:$F$1003,"Withdrawal",'Emergency Fund Tracker'!$B$8:$B$1003,"&gt;="&amp;A16,'Emergency Fund Tracker'!$B$8:$B$1003,"&lt;"&amp;EDATE(A16,1))</f>
        <v>7000</v>
      </c>
    </row>
    <row r="17" spans="1:3" x14ac:dyDescent="0.35">
      <c r="A17" s="27">
        <v>46143</v>
      </c>
      <c r="B17" s="28">
        <f>SUMIFS('Emergency Fund Tracker'!$G$8:$G$1003,'Emergency Fund Tracker'!$F$8:$F$1003,"Contribution",'Emergency Fund Tracker'!$B$8:$B$1003,"&gt;="&amp;A17,'Emergency Fund Tracker'!$B$8:$B$1003,"&lt;"&amp;EDATE(A17,1))</f>
        <v>10000</v>
      </c>
      <c r="C17" s="28">
        <f>SUMIFS('Emergency Fund Tracker'!$G$8:$G$1003,'Emergency Fund Tracker'!$F$8:$F$1003,"Withdrawal",'Emergency Fund Tracker'!$B$8:$B$1003,"&gt;="&amp;A17,'Emergency Fund Tracker'!$B$8:$B$1003,"&lt;"&amp;EDATE(A17,1))</f>
        <v>0</v>
      </c>
    </row>
    <row r="18" spans="1:3" x14ac:dyDescent="0.35">
      <c r="A18" s="27">
        <v>46174</v>
      </c>
      <c r="B18" s="28">
        <f>SUMIFS('Emergency Fund Tracker'!$G$8:$G$1003,'Emergency Fund Tracker'!$F$8:$F$1003,"Contribution",'Emergency Fund Tracker'!$B$8:$B$1003,"&gt;="&amp;A18,'Emergency Fund Tracker'!$B$8:$B$1003,"&lt;"&amp;EDATE(A18,1))</f>
        <v>12000</v>
      </c>
      <c r="C18" s="28">
        <f>SUMIFS('Emergency Fund Tracker'!$G$8:$G$1003,'Emergency Fund Tracker'!$F$8:$F$1003,"Withdrawal",'Emergency Fund Tracker'!$B$8:$B$1003,"&gt;="&amp;A18,'Emergency Fund Tracker'!$B$8:$B$1003,"&lt;"&amp;EDATE(A18,1))</f>
        <v>0</v>
      </c>
    </row>
    <row r="19" spans="1:3" x14ac:dyDescent="0.35">
      <c r="A19" s="27">
        <v>46204</v>
      </c>
      <c r="B19" s="28">
        <f>SUMIFS('Emergency Fund Tracker'!$G$8:$G$1003,'Emergency Fund Tracker'!$F$8:$F$1003,"Contribution",'Emergency Fund Tracker'!$B$8:$B$1003,"&gt;="&amp;A19,'Emergency Fund Tracker'!$B$8:$B$1003,"&lt;"&amp;EDATE(A19,1))</f>
        <v>0</v>
      </c>
      <c r="C19" s="28">
        <f>SUMIFS('Emergency Fund Tracker'!$G$8:$G$1003,'Emergency Fund Tracker'!$F$8:$F$1003,"Withdrawal",'Emergency Fund Tracker'!$B$8:$B$1003,"&gt;="&amp;A19,'Emergency Fund Tracker'!$B$8:$B$1003,"&lt;"&amp;EDATE(A19,1))</f>
        <v>8500</v>
      </c>
    </row>
    <row r="20" spans="1:3" x14ac:dyDescent="0.35">
      <c r="A20" s="27">
        <v>46235</v>
      </c>
      <c r="B20" s="28">
        <f>SUMIFS('Emergency Fund Tracker'!$G$8:$G$1003,'Emergency Fund Tracker'!$F$8:$F$1003,"Contribution",'Emergency Fund Tracker'!$B$8:$B$1003,"&gt;="&amp;A20,'Emergency Fund Tracker'!$B$8:$B$1003,"&lt;"&amp;EDATE(A20,1))</f>
        <v>12000</v>
      </c>
      <c r="C20" s="28">
        <f>SUMIFS('Emergency Fund Tracker'!$G$8:$G$1003,'Emergency Fund Tracker'!$F$8:$F$1003,"Withdrawal",'Emergency Fund Tracker'!$B$8:$B$1003,"&gt;="&amp;A20,'Emergency Fund Tracker'!$B$8:$B$1003,"&lt;"&amp;EDATE(A20,1))</f>
        <v>0</v>
      </c>
    </row>
    <row r="21" spans="1:3" x14ac:dyDescent="0.35">
      <c r="A21" s="27">
        <v>46266</v>
      </c>
      <c r="B21" s="28">
        <f>SUMIFS('Emergency Fund Tracker'!$G$8:$G$1003,'Emergency Fund Tracker'!$F$8:$F$1003,"Contribution",'Emergency Fund Tracker'!$B$8:$B$1003,"&gt;="&amp;A21,'Emergency Fund Tracker'!$B$8:$B$1003,"&lt;"&amp;EDATE(A21,1))</f>
        <v>14000</v>
      </c>
      <c r="C21" s="28">
        <f>SUMIFS('Emergency Fund Tracker'!$G$8:$G$1003,'Emergency Fund Tracker'!$F$8:$F$1003,"Withdrawal",'Emergency Fund Tracker'!$B$8:$B$1003,"&gt;="&amp;A21,'Emergency Fund Tracker'!$B$8:$B$1003,"&lt;"&amp;EDATE(A21,1))</f>
        <v>0</v>
      </c>
    </row>
  </sheetData>
  <mergeCells count="2">
    <mergeCell ref="A1:H1"/>
    <mergeCell ref="A11:C1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A04E5-29AB-44F4-A4D1-288EE0BA539D}">
  <dimension ref="A1:A13"/>
  <sheetViews>
    <sheetView tabSelected="1" workbookViewId="0">
      <selection activeCell="A12" sqref="A12"/>
    </sheetView>
  </sheetViews>
  <sheetFormatPr defaultRowHeight="14.5" x14ac:dyDescent="0.35"/>
  <sheetData>
    <row r="1" spans="1:1" x14ac:dyDescent="0.35">
      <c r="A1" t="s">
        <v>7</v>
      </c>
    </row>
    <row r="2" spans="1:1" x14ac:dyDescent="0.35">
      <c r="A2" t="s">
        <v>8</v>
      </c>
    </row>
    <row r="3" spans="1:1" x14ac:dyDescent="0.35">
      <c r="A3" t="s">
        <v>9</v>
      </c>
    </row>
    <row r="4" spans="1:1" x14ac:dyDescent="0.35">
      <c r="A4" t="s">
        <v>10</v>
      </c>
    </row>
    <row r="5" spans="1:1" x14ac:dyDescent="0.35">
      <c r="A5" t="s">
        <v>11</v>
      </c>
    </row>
    <row r="6" spans="1:1" x14ac:dyDescent="0.35">
      <c r="A6" t="s">
        <v>12</v>
      </c>
    </row>
    <row r="7" spans="1:1" x14ac:dyDescent="0.35">
      <c r="A7" t="s">
        <v>13</v>
      </c>
    </row>
    <row r="8" spans="1:1" x14ac:dyDescent="0.35">
      <c r="A8" t="s">
        <v>14</v>
      </c>
    </row>
    <row r="9" spans="1:1" x14ac:dyDescent="0.35">
      <c r="A9" t="s">
        <v>15</v>
      </c>
    </row>
    <row r="10" spans="1:1" x14ac:dyDescent="0.35">
      <c r="A10" t="s">
        <v>16</v>
      </c>
    </row>
    <row r="11" spans="1:1" x14ac:dyDescent="0.35">
      <c r="A11" t="s">
        <v>50</v>
      </c>
    </row>
    <row r="12" spans="1:1" x14ac:dyDescent="0.35">
      <c r="A12" t="s">
        <v>51</v>
      </c>
    </row>
    <row r="13" spans="1:1" x14ac:dyDescent="0.35">
      <c r="A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Emergency Fund Tracker</vt:lpstr>
      <vt:lpstr>Dashboard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2026-09-17T15:51:03Z</dcterms:created>
  <dcterms:modified xsi:type="dcterms:W3CDTF">2026-09-23T17:06:19Z</dcterms:modified>
</cp:coreProperties>
</file>