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"/>
    </mc:Choice>
  </mc:AlternateContent>
  <xr:revisionPtr revIDLastSave="0" documentId="13_ncr:20001_{4707C465-560D-4CAA-A74E-6D1B1DAD125F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Debt Tracker" sheetId="1" r:id="rId1"/>
    <sheet name="Dashboard" sheetId="2" r:id="rId2"/>
    <sheet name="Lists" sheetId="3" state="hidden" r:id="rId3"/>
  </sheets>
  <definedNames>
    <definedName name="_xlnm._FilterDatabase" localSheetId="0" hidden="1">'Debt Tracker'!$A$4:$N$104</definedName>
    <definedName name="_xlnm.Print_Titles" localSheetId="0">'Debt Tracker'!$1:$4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3" i="2" l="1"/>
  <c r="D13" i="2"/>
  <c r="E12" i="2"/>
  <c r="D12" i="2"/>
  <c r="E11" i="2"/>
  <c r="D11" i="2"/>
  <c r="B11" i="2"/>
  <c r="E10" i="2"/>
  <c r="D10" i="2"/>
  <c r="B10" i="2"/>
  <c r="E9" i="2"/>
  <c r="D9" i="2"/>
  <c r="E8" i="2"/>
  <c r="D8" i="2"/>
  <c r="B8" i="2"/>
  <c r="E7" i="2"/>
  <c r="D7" i="2"/>
  <c r="E6" i="2"/>
  <c r="D6" i="2"/>
  <c r="E5" i="2"/>
  <c r="D5" i="2"/>
  <c r="E4" i="2"/>
  <c r="D4" i="2"/>
  <c r="B4" i="2"/>
  <c r="I15" i="1"/>
  <c r="H15" i="1"/>
  <c r="B7" i="2" s="1"/>
  <c r="F15" i="1"/>
  <c r="E15" i="1"/>
  <c r="B3" i="2" s="1"/>
  <c r="B5" i="2" s="1"/>
  <c r="B6" i="2" s="1"/>
  <c r="L14" i="1"/>
  <c r="J14" i="1"/>
  <c r="A14" i="1"/>
  <c r="L13" i="1"/>
  <c r="J13" i="1"/>
  <c r="A13" i="1"/>
  <c r="L12" i="1"/>
  <c r="J12" i="1"/>
  <c r="A12" i="1"/>
  <c r="L11" i="1"/>
  <c r="J11" i="1"/>
  <c r="A11" i="1"/>
  <c r="L10" i="1"/>
  <c r="J10" i="1"/>
  <c r="A10" i="1"/>
  <c r="L9" i="1"/>
  <c r="J9" i="1"/>
  <c r="A9" i="1"/>
  <c r="L8" i="1"/>
  <c r="J8" i="1"/>
  <c r="A8" i="1"/>
  <c r="L7" i="1"/>
  <c r="J7" i="1"/>
  <c r="A7" i="1"/>
  <c r="L6" i="1"/>
  <c r="J6" i="1"/>
  <c r="A6" i="1"/>
  <c r="L5" i="1"/>
  <c r="J5" i="1"/>
  <c r="A5" i="1"/>
  <c r="J15" i="1" l="1"/>
  <c r="B9" i="2" s="1"/>
</calcChain>
</file>

<file path=xl/sharedStrings.xml><?xml version="1.0" encoding="utf-8"?>
<sst xmlns="http://schemas.openxmlformats.org/spreadsheetml/2006/main" count="94" uniqueCount="66">
  <si>
    <t>Debt Payoff Tracker</t>
  </si>
  <si>
    <t>Track balances, payments, interest rates and payoff progress</t>
  </si>
  <si>
    <t>Debt ID</t>
  </si>
  <si>
    <t>Debt Name</t>
  </si>
  <si>
    <t>Debt Type</t>
  </si>
  <si>
    <t>Lender</t>
  </si>
  <si>
    <t>Original Balance</t>
  </si>
  <si>
    <t>Current Balance</t>
  </si>
  <si>
    <t>Interest Rate</t>
  </si>
  <si>
    <t>Minimum Payment</t>
  </si>
  <si>
    <t>Extra Payment</t>
  </si>
  <si>
    <t>Total Monthly Payment</t>
  </si>
  <si>
    <t>Due Date</t>
  </si>
  <si>
    <t>Payoff Progress</t>
  </si>
  <si>
    <t>Status</t>
  </si>
  <si>
    <t>Notes</t>
  </si>
  <si>
    <t>Visa Credit Card</t>
  </si>
  <si>
    <t>Credit Card</t>
  </si>
  <si>
    <t>ABC Bank</t>
  </si>
  <si>
    <t>Active</t>
  </si>
  <si>
    <t>Focus on high interest</t>
  </si>
  <si>
    <t>Personal Loan</t>
  </si>
  <si>
    <t>XYZ Finance</t>
  </si>
  <si>
    <t>Car Loan</t>
  </si>
  <si>
    <t>Auto Loan</t>
  </si>
  <si>
    <t>National Bank</t>
  </si>
  <si>
    <t>Home Loan</t>
  </si>
  <si>
    <t>Prime Housing</t>
  </si>
  <si>
    <t>Education Loan</t>
  </si>
  <si>
    <t>Student Finance</t>
  </si>
  <si>
    <t>Store Card</t>
  </si>
  <si>
    <t>Retail Bank</t>
  </si>
  <si>
    <t>High priority</t>
  </si>
  <si>
    <t>Medical Bill</t>
  </si>
  <si>
    <t>Medical Debt</t>
  </si>
  <si>
    <t>City Hospital</t>
  </si>
  <si>
    <t>Interest-free</t>
  </si>
  <si>
    <t>Family Loan</t>
  </si>
  <si>
    <t>Family</t>
  </si>
  <si>
    <t>Two-Wheeler Loan</t>
  </si>
  <si>
    <t>Personal Credit Line</t>
  </si>
  <si>
    <t>Quick Finance</t>
  </si>
  <si>
    <t>TOTAL / SUMMARY</t>
  </si>
  <si>
    <t>Debt Payoff Dashboard</t>
  </si>
  <si>
    <t>Total Original Debt</t>
  </si>
  <si>
    <t>Current Debt Balance</t>
  </si>
  <si>
    <t>Total Paid Down</t>
  </si>
  <si>
    <t>Overall Payoff Progress</t>
  </si>
  <si>
    <t>Total Minimum Payments</t>
  </si>
  <si>
    <t>Total Extra Payments</t>
  </si>
  <si>
    <t>Total Monthly Payments</t>
  </si>
  <si>
    <t>Active Debts</t>
  </si>
  <si>
    <t>Paid Off Debts</t>
  </si>
  <si>
    <t>How to Use</t>
  </si>
  <si>
    <t>1. Enter or update your debts on the Debt Tracker sheet.</t>
  </si>
  <si>
    <t>2. Update Current Balance after each payment.</t>
  </si>
  <si>
    <t>3. Use Minimum Payment + Extra Payment to track your monthly payoff plan.</t>
  </si>
  <si>
    <t>4. Dashboard metrics and progress update automatically.</t>
  </si>
  <si>
    <t>5. Choose a payoff approach such as Avalanche or Snowball when planning extra payments.</t>
  </si>
  <si>
    <t>Strategy</t>
  </si>
  <si>
    <t>Avalanche</t>
  </si>
  <si>
    <t>Snowball</t>
  </si>
  <si>
    <t>Paid Off</t>
  </si>
  <si>
    <t>Custom</t>
  </si>
  <si>
    <t>On Hold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</si>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</sst>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\₹#,##0"/>
    <numFmt numFmtId="166" formatCode="0.0%"/>
    <numFmt numFmtId="167" formatCode="dd\-mmm\-yyyy"/>
  </numFmts>
  <fonts count="8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b/>
      <sz val="11"/>
      <color rgb="FFFFFFFF"/>
      <name val="Calibri"/>
    </font>
    <font>
      <b/>
      <sz val="11"/>
      <name val="Calibri"/>
    </font>
    <font>
      <b/>
      <sz val="12"/>
      <name val="Calibri"/>
    </font>
    <font>
      <i/>
      <sz val="11"/>
      <color theme="1"/>
      <name val="Calibri"/>
      <family val="2"/>
    </font>
    <font>
      <sz val="16"/>
      <color theme="1"/>
      <name val="Calibri"/>
      <family val="2"/>
      <scheme val="minor"/>
    </font>
    <font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B9BD5"/>
      </patternFill>
    </fill>
    <fill>
      <patternFill patternType="solid">
        <fgColor rgb="FFD9EAF7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vertical="center" wrapText="1"/>
    </xf>
    <xf numFmtId="165" fontId="0" fillId="0" borderId="1" xfId="0" applyNumberFormat="1" applyBorder="1" applyAlignment="1">
      <alignment vertical="center" wrapText="1"/>
    </xf>
    <xf numFmtId="10" fontId="0" fillId="0" borderId="1" xfId="0" applyNumberFormat="1" applyBorder="1" applyAlignment="1">
      <alignment vertical="center" wrapText="1"/>
    </xf>
    <xf numFmtId="167" fontId="0" fillId="0" borderId="1" xfId="0" applyNumberFormat="1" applyBorder="1" applyAlignment="1">
      <alignment vertical="center" wrapText="1"/>
    </xf>
    <xf numFmtId="166" fontId="0" fillId="0" borderId="1" xfId="0" applyNumberFormat="1" applyBorder="1" applyAlignment="1">
      <alignment vertical="center" wrapText="1"/>
    </xf>
    <xf numFmtId="0" fontId="3" fillId="3" borderId="1" xfId="0" applyFont="1" applyFill="1" applyBorder="1"/>
    <xf numFmtId="0" fontId="0" fillId="0" borderId="1" xfId="0" applyBorder="1"/>
    <xf numFmtId="165" fontId="3" fillId="3" borderId="1" xfId="0" applyNumberFormat="1" applyFont="1" applyFill="1" applyBorder="1"/>
    <xf numFmtId="165" fontId="4" fillId="0" borderId="1" xfId="0" applyNumberFormat="1" applyFont="1" applyBorder="1"/>
    <xf numFmtId="0" fontId="2" fillId="2" borderId="0" xfId="0" applyFont="1" applyFill="1"/>
    <xf numFmtId="165" fontId="0" fillId="0" borderId="1" xfId="0" applyNumberFormat="1" applyBorder="1"/>
    <xf numFmtId="166" fontId="4" fillId="0" borderId="1" xfId="0" applyNumberFormat="1" applyFont="1" applyBorder="1"/>
    <xf numFmtId="1" fontId="4" fillId="0" borderId="1" xfId="0" applyNumberFormat="1" applyFont="1" applyBorder="1"/>
    <xf numFmtId="0" fontId="3" fillId="0" borderId="0" xfId="0" applyFont="1"/>
    <xf numFmtId="0" fontId="0" fillId="0" borderId="0" xfId="0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5" fillId="0" borderId="0" xfId="0" applyFont="1" applyAlignment="1">
      <alignment horizontal="center"/>
    </xf>
    <xf numFmtId="0" fontId="0" fillId="0" borderId="0" xfId="0" applyFont="1"/>
    <xf numFmtId="0" fontId="6" fillId="0" borderId="0" xfId="0" applyFont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Dashboard!$E$3</c:f>
              <c:strCache>
                <c:ptCount val="1"/>
                <c:pt idx="0">
                  <c:v>Current Balance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Dashboard!$D$4:$D$13</c:f>
              <c:strCache>
                <c:ptCount val="10"/>
                <c:pt idx="0">
                  <c:v>Visa Credit Card</c:v>
                </c:pt>
                <c:pt idx="1">
                  <c:v>Personal Loan</c:v>
                </c:pt>
                <c:pt idx="2">
                  <c:v>Car Loan</c:v>
                </c:pt>
                <c:pt idx="3">
                  <c:v>Home Loan</c:v>
                </c:pt>
                <c:pt idx="4">
                  <c:v>Education Loan</c:v>
                </c:pt>
                <c:pt idx="5">
                  <c:v>Store Card</c:v>
                </c:pt>
                <c:pt idx="6">
                  <c:v>Medical Bill</c:v>
                </c:pt>
                <c:pt idx="7">
                  <c:v>Family Loan</c:v>
                </c:pt>
                <c:pt idx="8">
                  <c:v>Two-Wheeler Loan</c:v>
                </c:pt>
                <c:pt idx="9">
                  <c:v>Personal Credit Line</c:v>
                </c:pt>
              </c:strCache>
            </c:strRef>
          </c:cat>
          <c:val>
            <c:numRef>
              <c:f>Dashboard!$E$4:$E$13</c:f>
              <c:numCache>
                <c:formatCode>\₹#,##0</c:formatCode>
                <c:ptCount val="10"/>
                <c:pt idx="0">
                  <c:v>52000</c:v>
                </c:pt>
                <c:pt idx="1">
                  <c:v>185000</c:v>
                </c:pt>
                <c:pt idx="2">
                  <c:v>410000</c:v>
                </c:pt>
                <c:pt idx="3">
                  <c:v>2180000</c:v>
                </c:pt>
                <c:pt idx="4">
                  <c:v>285000</c:v>
                </c:pt>
                <c:pt idx="5">
                  <c:v>18000</c:v>
                </c:pt>
                <c:pt idx="6">
                  <c:v>30000</c:v>
                </c:pt>
                <c:pt idx="7">
                  <c:v>90000</c:v>
                </c:pt>
                <c:pt idx="8">
                  <c:v>45000</c:v>
                </c:pt>
                <c:pt idx="9">
                  <c:v>125000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84-4855-AA25-3D1B7D57CD1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overlay val="0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overlay val="0"/>
        </c:title>
        <c:numFmt formatCode="\₹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409863</xdr:colOff>
      <xdr:row>13</xdr:row>
      <xdr:rowOff>173182</xdr:rowOff>
    </xdr:from>
    <xdr:ext cx="540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5"/>
  <sheetViews>
    <sheetView topLeftCell="C1" zoomScale="70" zoomScaleNormal="70" workbookViewId="0">
      <pane ySplit="4" topLeftCell="A5" activePane="bottomLeft" state="frozen"/>
      <selection pane="bottomLeft" activeCell="M9" sqref="M9"/>
    </sheetView>
  </sheetViews>
  <sheetFormatPr defaultRowHeight="14.5" x14ac:dyDescent="0.35"/>
  <cols>
    <col min="1" max="1" width="11" customWidth="1"/>
    <col min="2" max="2" width="22" customWidth="1"/>
    <col min="3" max="4" width="18" customWidth="1"/>
    <col min="5" max="6" width="16" customWidth="1"/>
    <col min="7" max="7" width="14" customWidth="1"/>
    <col min="8" max="8" width="16" customWidth="1"/>
    <col min="9" max="9" width="14" customWidth="1"/>
    <col min="10" max="10" width="20" customWidth="1"/>
    <col min="11" max="11" width="15" customWidth="1"/>
    <col min="12" max="12" width="17" customWidth="1"/>
    <col min="13" max="13" width="13" customWidth="1"/>
    <col min="14" max="14" width="28" customWidth="1"/>
  </cols>
  <sheetData>
    <row r="1" spans="1:14" ht="26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x14ac:dyDescent="0.35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4" spans="1:14" s="20" customFormat="1" ht="42" x14ac:dyDescent="0.35">
      <c r="A4" s="21" t="s">
        <v>2</v>
      </c>
      <c r="B4" s="21" t="s">
        <v>3</v>
      </c>
      <c r="C4" s="21" t="s">
        <v>4</v>
      </c>
      <c r="D4" s="21" t="s">
        <v>5</v>
      </c>
      <c r="E4" s="21" t="s">
        <v>6</v>
      </c>
      <c r="F4" s="21" t="s">
        <v>7</v>
      </c>
      <c r="G4" s="21" t="s">
        <v>8</v>
      </c>
      <c r="H4" s="21" t="s">
        <v>9</v>
      </c>
      <c r="I4" s="21" t="s">
        <v>10</v>
      </c>
      <c r="J4" s="21" t="s">
        <v>11</v>
      </c>
      <c r="K4" s="21" t="s">
        <v>12</v>
      </c>
      <c r="L4" s="21" t="s">
        <v>13</v>
      </c>
      <c r="M4" s="21" t="s">
        <v>14</v>
      </c>
      <c r="N4" s="21" t="s">
        <v>15</v>
      </c>
    </row>
    <row r="5" spans="1:14" x14ac:dyDescent="0.35">
      <c r="A5" s="1" t="str">
        <f t="shared" ref="A5:A14" si="0">IF(B5="","", "D"&amp;TEXT(ROW()-4,"000"))</f>
        <v>D001</v>
      </c>
      <c r="B5" s="1" t="s">
        <v>16</v>
      </c>
      <c r="C5" s="1" t="s">
        <v>17</v>
      </c>
      <c r="D5" s="1" t="s">
        <v>18</v>
      </c>
      <c r="E5" s="2">
        <v>90000</v>
      </c>
      <c r="F5" s="2">
        <v>52000</v>
      </c>
      <c r="G5" s="3">
        <v>0.185</v>
      </c>
      <c r="H5" s="2">
        <v>2500</v>
      </c>
      <c r="I5" s="2">
        <v>2000</v>
      </c>
      <c r="J5" s="2">
        <f t="shared" ref="J5:J14" si="1">IF(B5="","",H5+I5)</f>
        <v>4500</v>
      </c>
      <c r="K5" s="4">
        <v>46290</v>
      </c>
      <c r="L5" s="5">
        <f t="shared" ref="L5:L14" si="2">IF(OR(E5="",F5=""),"",MAX(0,MIN(1,(E5-F5)/E5)))</f>
        <v>0.42222222222222222</v>
      </c>
      <c r="M5" s="1" t="s">
        <v>19</v>
      </c>
      <c r="N5" s="1" t="s">
        <v>20</v>
      </c>
    </row>
    <row r="6" spans="1:14" x14ac:dyDescent="0.35">
      <c r="A6" s="1" t="str">
        <f t="shared" si="0"/>
        <v>D002</v>
      </c>
      <c r="B6" s="1" t="s">
        <v>21</v>
      </c>
      <c r="C6" s="1" t="s">
        <v>21</v>
      </c>
      <c r="D6" s="1" t="s">
        <v>22</v>
      </c>
      <c r="E6" s="2">
        <v>150000</v>
      </c>
      <c r="F6" s="2">
        <v>185000</v>
      </c>
      <c r="G6" s="3">
        <v>0.13250000000000001</v>
      </c>
      <c r="H6" s="2">
        <v>8500</v>
      </c>
      <c r="I6" s="2">
        <v>2200</v>
      </c>
      <c r="J6" s="2">
        <f t="shared" si="1"/>
        <v>10700</v>
      </c>
      <c r="K6" s="4">
        <v>46275</v>
      </c>
      <c r="L6" s="5">
        <f t="shared" si="2"/>
        <v>0</v>
      </c>
      <c r="M6" s="1" t="s">
        <v>19</v>
      </c>
      <c r="N6" s="1"/>
    </row>
    <row r="7" spans="1:14" x14ac:dyDescent="0.35">
      <c r="A7" s="1" t="str">
        <f t="shared" si="0"/>
        <v>D003</v>
      </c>
      <c r="B7" s="1" t="s">
        <v>23</v>
      </c>
      <c r="C7" s="1" t="s">
        <v>24</v>
      </c>
      <c r="D7" s="1" t="s">
        <v>25</v>
      </c>
      <c r="E7" s="2">
        <v>600000</v>
      </c>
      <c r="F7" s="2">
        <v>410000</v>
      </c>
      <c r="G7" s="3">
        <v>9.5000000000000001E-2</v>
      </c>
      <c r="H7" s="2">
        <v>12500</v>
      </c>
      <c r="I7" s="2">
        <v>1200</v>
      </c>
      <c r="J7" s="2">
        <f t="shared" si="1"/>
        <v>13700</v>
      </c>
      <c r="K7" s="4">
        <v>46270</v>
      </c>
      <c r="L7" s="5">
        <f t="shared" si="2"/>
        <v>0.31666666666666665</v>
      </c>
      <c r="M7" s="1" t="s">
        <v>19</v>
      </c>
      <c r="N7" s="1"/>
    </row>
    <row r="8" spans="1:14" x14ac:dyDescent="0.35">
      <c r="A8" s="1" t="str">
        <f t="shared" si="0"/>
        <v>D004</v>
      </c>
      <c r="B8" s="1" t="s">
        <v>26</v>
      </c>
      <c r="C8" s="1" t="s">
        <v>26</v>
      </c>
      <c r="D8" s="1" t="s">
        <v>27</v>
      </c>
      <c r="E8" s="2">
        <v>2500000</v>
      </c>
      <c r="F8" s="2">
        <v>2180000</v>
      </c>
      <c r="G8" s="3">
        <v>8.4000000000000005E-2</v>
      </c>
      <c r="H8" s="2">
        <v>22500</v>
      </c>
      <c r="I8" s="2">
        <v>5000</v>
      </c>
      <c r="J8" s="2">
        <f t="shared" si="1"/>
        <v>27500</v>
      </c>
      <c r="K8" s="4">
        <v>46272</v>
      </c>
      <c r="L8" s="5">
        <f t="shared" si="2"/>
        <v>0.128</v>
      </c>
      <c r="M8" s="1" t="s">
        <v>19</v>
      </c>
      <c r="N8" s="1"/>
    </row>
    <row r="9" spans="1:14" x14ac:dyDescent="0.35">
      <c r="A9" s="1" t="str">
        <f t="shared" si="0"/>
        <v>D005</v>
      </c>
      <c r="B9" s="1" t="s">
        <v>28</v>
      </c>
      <c r="C9" s="1" t="s">
        <v>28</v>
      </c>
      <c r="D9" s="1" t="s">
        <v>29</v>
      </c>
      <c r="E9" s="2">
        <v>400000</v>
      </c>
      <c r="F9" s="2">
        <v>285000</v>
      </c>
      <c r="G9" s="3">
        <v>0.1075</v>
      </c>
      <c r="H9" s="2">
        <v>7000</v>
      </c>
      <c r="I9" s="2">
        <v>1500</v>
      </c>
      <c r="J9" s="2">
        <f t="shared" si="1"/>
        <v>8500</v>
      </c>
      <c r="K9" s="4">
        <v>46280</v>
      </c>
      <c r="L9" s="5">
        <f t="shared" si="2"/>
        <v>0.28749999999999998</v>
      </c>
      <c r="M9" s="1" t="s">
        <v>19</v>
      </c>
      <c r="N9" s="1"/>
    </row>
    <row r="10" spans="1:14" x14ac:dyDescent="0.35">
      <c r="A10" s="1" t="str">
        <f t="shared" si="0"/>
        <v>D006</v>
      </c>
      <c r="B10" s="1" t="s">
        <v>30</v>
      </c>
      <c r="C10" s="1" t="s">
        <v>17</v>
      </c>
      <c r="D10" s="1" t="s">
        <v>31</v>
      </c>
      <c r="E10" s="2">
        <v>80000</v>
      </c>
      <c r="F10" s="2">
        <v>18000</v>
      </c>
      <c r="G10" s="3">
        <v>0.23</v>
      </c>
      <c r="H10" s="2">
        <v>1500</v>
      </c>
      <c r="I10" s="2">
        <v>2500</v>
      </c>
      <c r="J10" s="2">
        <f t="shared" si="1"/>
        <v>4000</v>
      </c>
      <c r="K10" s="4">
        <v>46285</v>
      </c>
      <c r="L10" s="5">
        <f t="shared" si="2"/>
        <v>0.77500000000000002</v>
      </c>
      <c r="M10" s="1" t="s">
        <v>19</v>
      </c>
      <c r="N10" s="1" t="s">
        <v>32</v>
      </c>
    </row>
    <row r="11" spans="1:14" x14ac:dyDescent="0.35">
      <c r="A11" s="1" t="str">
        <f t="shared" si="0"/>
        <v>D007</v>
      </c>
      <c r="B11" s="1" t="s">
        <v>33</v>
      </c>
      <c r="C11" s="1" t="s">
        <v>34</v>
      </c>
      <c r="D11" s="1" t="s">
        <v>35</v>
      </c>
      <c r="E11" s="2">
        <v>75000</v>
      </c>
      <c r="F11" s="2">
        <v>30000</v>
      </c>
      <c r="G11" s="3">
        <v>0</v>
      </c>
      <c r="H11" s="2">
        <v>3000</v>
      </c>
      <c r="I11" s="2">
        <v>1000</v>
      </c>
      <c r="J11" s="2">
        <f t="shared" si="1"/>
        <v>4000</v>
      </c>
      <c r="K11" s="4">
        <v>46283</v>
      </c>
      <c r="L11" s="5">
        <f t="shared" si="2"/>
        <v>0.6</v>
      </c>
      <c r="M11" s="1" t="s">
        <v>19</v>
      </c>
      <c r="N11" s="1" t="s">
        <v>36</v>
      </c>
    </row>
    <row r="12" spans="1:14" x14ac:dyDescent="0.35">
      <c r="A12" s="1" t="str">
        <f t="shared" si="0"/>
        <v>D008</v>
      </c>
      <c r="B12" s="1" t="s">
        <v>37</v>
      </c>
      <c r="C12" s="1" t="s">
        <v>21</v>
      </c>
      <c r="D12" s="1" t="s">
        <v>38</v>
      </c>
      <c r="E12" s="2">
        <v>150000</v>
      </c>
      <c r="F12" s="2">
        <v>90000</v>
      </c>
      <c r="G12" s="3">
        <v>0.05</v>
      </c>
      <c r="H12" s="2">
        <v>5000</v>
      </c>
      <c r="I12" s="2">
        <v>1000</v>
      </c>
      <c r="J12" s="2">
        <f t="shared" si="1"/>
        <v>6000</v>
      </c>
      <c r="K12" s="4">
        <v>46277</v>
      </c>
      <c r="L12" s="5">
        <f t="shared" si="2"/>
        <v>0.4</v>
      </c>
      <c r="M12" s="1" t="s">
        <v>19</v>
      </c>
      <c r="N12" s="1"/>
    </row>
    <row r="13" spans="1:14" x14ac:dyDescent="0.35">
      <c r="A13" s="1" t="str">
        <f t="shared" si="0"/>
        <v>D009</v>
      </c>
      <c r="B13" s="1" t="s">
        <v>39</v>
      </c>
      <c r="C13" s="1" t="s">
        <v>24</v>
      </c>
      <c r="D13" s="1" t="s">
        <v>18</v>
      </c>
      <c r="E13" s="2">
        <v>120000</v>
      </c>
      <c r="F13" s="2">
        <v>45000</v>
      </c>
      <c r="G13" s="3">
        <v>0.115</v>
      </c>
      <c r="H13" s="2">
        <v>4500</v>
      </c>
      <c r="I13" s="2">
        <v>1500</v>
      </c>
      <c r="J13" s="2">
        <f t="shared" si="1"/>
        <v>6000</v>
      </c>
      <c r="K13" s="4">
        <v>46273</v>
      </c>
      <c r="L13" s="5">
        <f t="shared" si="2"/>
        <v>0.625</v>
      </c>
      <c r="M13" s="1" t="s">
        <v>19</v>
      </c>
      <c r="N13" s="1"/>
    </row>
    <row r="14" spans="1:14" x14ac:dyDescent="0.35">
      <c r="A14" s="1" t="str">
        <f t="shared" si="0"/>
        <v>D010</v>
      </c>
      <c r="B14" s="1" t="s">
        <v>40</v>
      </c>
      <c r="C14" s="1" t="s">
        <v>21</v>
      </c>
      <c r="D14" s="1" t="s">
        <v>41</v>
      </c>
      <c r="E14" s="2">
        <v>200000</v>
      </c>
      <c r="F14" s="2">
        <v>125000</v>
      </c>
      <c r="G14" s="3">
        <v>0.16</v>
      </c>
      <c r="H14" s="2">
        <v>6500</v>
      </c>
      <c r="I14" s="2">
        <v>2000</v>
      </c>
      <c r="J14" s="2">
        <f t="shared" si="1"/>
        <v>8500</v>
      </c>
      <c r="K14" s="4">
        <v>46293</v>
      </c>
      <c r="L14" s="5">
        <f t="shared" si="2"/>
        <v>0.375</v>
      </c>
      <c r="M14" s="1" t="s">
        <v>19</v>
      </c>
      <c r="N14" s="1"/>
    </row>
    <row r="15" spans="1:14" x14ac:dyDescent="0.35">
      <c r="A15" s="6" t="s">
        <v>42</v>
      </c>
      <c r="B15" s="7"/>
      <c r="C15" s="7"/>
      <c r="D15" s="7"/>
      <c r="E15" s="8">
        <f>SUM(E5:E14)</f>
        <v>4365000</v>
      </c>
      <c r="F15" s="8">
        <f>SUM(F5:F14)</f>
        <v>3420000</v>
      </c>
      <c r="G15" s="7"/>
      <c r="H15" s="8">
        <f>SUM(H5:H14)</f>
        <v>73500</v>
      </c>
      <c r="I15" s="8">
        <f>SUM(I5:I14)</f>
        <v>19900</v>
      </c>
      <c r="J15" s="8">
        <f>SUM(J5:J14)</f>
        <v>93400</v>
      </c>
      <c r="K15" s="7"/>
      <c r="L15" s="7"/>
      <c r="M15" s="7"/>
      <c r="N15" s="7"/>
    </row>
  </sheetData>
  <mergeCells count="2">
    <mergeCell ref="A2:N2"/>
    <mergeCell ref="A1:N1"/>
  </mergeCells>
  <conditionalFormatting sqref="L5:L104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M5:M104">
    <cfRule type="expression" dxfId="0" priority="2">
      <formula>M5="Paid Off"</formula>
    </cfRule>
  </conditionalFormatting>
  <pageMargins left="0.75" right="0.75" top="1" bottom="1" header="0.5" footer="0.5"/>
  <pageSetup fitToHeight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error="Select a debt type from the dropdown." xr:uid="{00000000-0002-0000-0000-000000000000}">
          <x14:formula1>
            <xm:f>Lists!$A$2:$A$8</xm:f>
          </x14:formula1>
          <xm:sqref>C5:C104</xm:sqref>
        </x14:dataValidation>
        <x14:dataValidation type="list" allowBlank="1" error="Select a valid status." xr:uid="{00000000-0002-0000-0000-000001000000}">
          <x14:formula1>
            <xm:f>Lists!$C$2:$C$4</xm:f>
          </x14:formula1>
          <xm:sqref>M5:M104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"/>
  <sheetViews>
    <sheetView tabSelected="1" zoomScale="40" zoomScaleNormal="40" workbookViewId="0">
      <pane ySplit="2" topLeftCell="A3" activePane="bottomLeft" state="frozen"/>
      <selection pane="bottomLeft" activeCell="O16" sqref="O16"/>
    </sheetView>
  </sheetViews>
  <sheetFormatPr defaultRowHeight="14.5" x14ac:dyDescent="0.35"/>
  <cols>
    <col min="1" max="1" width="28" customWidth="1"/>
    <col min="2" max="2" width="26.1796875" customWidth="1"/>
    <col min="4" max="4" width="24" customWidth="1"/>
    <col min="5" max="5" width="20" customWidth="1"/>
  </cols>
  <sheetData>
    <row r="1" spans="1:8" ht="26" customHeight="1" x14ac:dyDescent="0.45">
      <c r="A1" s="22" t="s">
        <v>43</v>
      </c>
      <c r="B1" s="17"/>
      <c r="C1" s="17"/>
      <c r="D1" s="17"/>
      <c r="E1" s="17"/>
      <c r="F1" s="17"/>
      <c r="G1" s="17"/>
      <c r="H1" s="17"/>
    </row>
    <row r="3" spans="1:8" ht="15.5" x14ac:dyDescent="0.35">
      <c r="A3" s="6" t="s">
        <v>44</v>
      </c>
      <c r="B3" s="9">
        <f>SUM('Debt Tracker'!E5:E104)</f>
        <v>8730000</v>
      </c>
      <c r="D3" s="10" t="s">
        <v>3</v>
      </c>
      <c r="E3" s="10" t="s">
        <v>7</v>
      </c>
    </row>
    <row r="4" spans="1:8" ht="15.5" x14ac:dyDescent="0.35">
      <c r="A4" s="6" t="s">
        <v>45</v>
      </c>
      <c r="B4" s="9">
        <f>SUM('Debt Tracker'!F5:F104)</f>
        <v>6840000</v>
      </c>
      <c r="D4" s="7" t="str">
        <f>'Debt Tracker'!B5</f>
        <v>Visa Credit Card</v>
      </c>
      <c r="E4" s="11">
        <f>'Debt Tracker'!F5</f>
        <v>52000</v>
      </c>
    </row>
    <row r="5" spans="1:8" ht="15.5" x14ac:dyDescent="0.35">
      <c r="A5" s="6" t="s">
        <v>46</v>
      </c>
      <c r="B5" s="9">
        <f>B3-B4</f>
        <v>1890000</v>
      </c>
      <c r="D5" s="7" t="str">
        <f>'Debt Tracker'!B6</f>
        <v>Personal Loan</v>
      </c>
      <c r="E5" s="11">
        <f>'Debt Tracker'!F6</f>
        <v>185000</v>
      </c>
    </row>
    <row r="6" spans="1:8" ht="15.5" x14ac:dyDescent="0.35">
      <c r="A6" s="6" t="s">
        <v>47</v>
      </c>
      <c r="B6" s="12">
        <f>IFERROR(B5/B3,0)</f>
        <v>0.21649484536082475</v>
      </c>
      <c r="D6" s="7" t="str">
        <f>'Debt Tracker'!B7</f>
        <v>Car Loan</v>
      </c>
      <c r="E6" s="11">
        <f>'Debt Tracker'!F7</f>
        <v>410000</v>
      </c>
    </row>
    <row r="7" spans="1:8" ht="15.5" x14ac:dyDescent="0.35">
      <c r="A7" s="6" t="s">
        <v>48</v>
      </c>
      <c r="B7" s="9">
        <f>SUM('Debt Tracker'!H5:H104)</f>
        <v>147000</v>
      </c>
      <c r="D7" s="7" t="str">
        <f>'Debt Tracker'!B8</f>
        <v>Home Loan</v>
      </c>
      <c r="E7" s="11">
        <f>'Debt Tracker'!F8</f>
        <v>2180000</v>
      </c>
    </row>
    <row r="8" spans="1:8" ht="15.5" x14ac:dyDescent="0.35">
      <c r="A8" s="6" t="s">
        <v>49</v>
      </c>
      <c r="B8" s="9">
        <f>SUM('Debt Tracker'!I5:I104)</f>
        <v>39800</v>
      </c>
      <c r="D8" s="7" t="str">
        <f>'Debt Tracker'!B9</f>
        <v>Education Loan</v>
      </c>
      <c r="E8" s="11">
        <f>'Debt Tracker'!F9</f>
        <v>285000</v>
      </c>
    </row>
    <row r="9" spans="1:8" ht="15.5" x14ac:dyDescent="0.35">
      <c r="A9" s="6" t="s">
        <v>50</v>
      </c>
      <c r="B9" s="9">
        <f>SUM('Debt Tracker'!J5:J104)</f>
        <v>186800</v>
      </c>
      <c r="D9" s="7" t="str">
        <f>'Debt Tracker'!B10</f>
        <v>Store Card</v>
      </c>
      <c r="E9" s="11">
        <f>'Debt Tracker'!F10</f>
        <v>18000</v>
      </c>
    </row>
    <row r="10" spans="1:8" ht="15.5" x14ac:dyDescent="0.35">
      <c r="A10" s="6" t="s">
        <v>51</v>
      </c>
      <c r="B10" s="13">
        <f>COUNTIF('Debt Tracker'!M5:M104,"Active")</f>
        <v>10</v>
      </c>
      <c r="D10" s="7" t="str">
        <f>'Debt Tracker'!B11</f>
        <v>Medical Bill</v>
      </c>
      <c r="E10" s="11">
        <f>'Debt Tracker'!F11</f>
        <v>30000</v>
      </c>
    </row>
    <row r="11" spans="1:8" ht="15.5" x14ac:dyDescent="0.35">
      <c r="A11" s="6" t="s">
        <v>52</v>
      </c>
      <c r="B11" s="13">
        <f>COUNTIF('Debt Tracker'!M5:M104,"Paid Off")</f>
        <v>0</v>
      </c>
      <c r="D11" s="7" t="str">
        <f>'Debt Tracker'!B12</f>
        <v>Family Loan</v>
      </c>
      <c r="E11" s="11">
        <f>'Debt Tracker'!F12</f>
        <v>90000</v>
      </c>
    </row>
    <row r="12" spans="1:8" x14ac:dyDescent="0.35">
      <c r="D12" s="7" t="str">
        <f>'Debt Tracker'!B13</f>
        <v>Two-Wheeler Loan</v>
      </c>
      <c r="E12" s="11">
        <f>'Debt Tracker'!F13</f>
        <v>45000</v>
      </c>
    </row>
    <row r="13" spans="1:8" x14ac:dyDescent="0.35">
      <c r="D13" s="7" t="str">
        <f>'Debt Tracker'!B14</f>
        <v>Personal Credit Line</v>
      </c>
      <c r="E13" s="11">
        <f>'Debt Tracker'!F14</f>
        <v>125000</v>
      </c>
    </row>
    <row r="14" spans="1:8" x14ac:dyDescent="0.35">
      <c r="A14" s="14" t="s">
        <v>53</v>
      </c>
    </row>
    <row r="15" spans="1:8" x14ac:dyDescent="0.35">
      <c r="A15" s="15" t="s">
        <v>54</v>
      </c>
      <c r="B15" s="15"/>
    </row>
    <row r="16" spans="1:8" x14ac:dyDescent="0.35">
      <c r="A16" s="15" t="s">
        <v>55</v>
      </c>
      <c r="B16" s="15"/>
    </row>
    <row r="17" spans="1:2" x14ac:dyDescent="0.35">
      <c r="A17" s="15" t="s">
        <v>56</v>
      </c>
      <c r="B17" s="15"/>
    </row>
    <row r="18" spans="1:2" x14ac:dyDescent="0.35">
      <c r="A18" s="15" t="s">
        <v>57</v>
      </c>
      <c r="B18" s="15"/>
    </row>
    <row r="19" spans="1:2" x14ac:dyDescent="0.35">
      <c r="A19" s="15" t="s">
        <v>58</v>
      </c>
      <c r="B19" s="15"/>
    </row>
  </sheetData>
  <mergeCells count="6">
    <mergeCell ref="A1:H1"/>
    <mergeCell ref="A16:B16"/>
    <mergeCell ref="A15:B15"/>
    <mergeCell ref="A19:B19"/>
    <mergeCell ref="A17:B17"/>
    <mergeCell ref="A18:B18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"/>
  <sheetViews>
    <sheetView workbookViewId="0"/>
  </sheetViews>
  <sheetFormatPr defaultRowHeight="14.5" x14ac:dyDescent="0.35"/>
  <sheetData>
    <row r="1" spans="1:3" x14ac:dyDescent="0.35">
      <c r="A1" t="s">
        <v>4</v>
      </c>
      <c r="B1" t="s">
        <v>59</v>
      </c>
      <c r="C1" t="s">
        <v>14</v>
      </c>
    </row>
    <row r="2" spans="1:3" x14ac:dyDescent="0.35">
      <c r="A2" t="s">
        <v>17</v>
      </c>
      <c r="B2" t="s">
        <v>60</v>
      </c>
      <c r="C2" t="s">
        <v>19</v>
      </c>
    </row>
    <row r="3" spans="1:3" x14ac:dyDescent="0.35">
      <c r="A3" t="s">
        <v>21</v>
      </c>
      <c r="B3" t="s">
        <v>61</v>
      </c>
      <c r="C3" t="s">
        <v>62</v>
      </c>
    </row>
    <row r="4" spans="1:3" x14ac:dyDescent="0.35">
      <c r="A4" t="s">
        <v>24</v>
      </c>
      <c r="B4" t="s">
        <v>63</v>
      </c>
      <c r="C4" t="s">
        <v>64</v>
      </c>
    </row>
    <row r="5" spans="1:3" x14ac:dyDescent="0.35">
      <c r="A5" t="s">
        <v>26</v>
      </c>
    </row>
    <row r="6" spans="1:3" x14ac:dyDescent="0.35">
      <c r="A6" t="s">
        <v>28</v>
      </c>
    </row>
    <row r="7" spans="1:3" x14ac:dyDescent="0.35">
      <c r="A7" t="s">
        <v>34</v>
      </c>
    </row>
    <row r="8" spans="1:3" x14ac:dyDescent="0.35">
      <c r="A8" t="s">
        <v>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Debt Tracker</vt:lpstr>
      <vt:lpstr>Dashboard</vt:lpstr>
      <vt:lpstr>Lists</vt:lpstr>
      <vt:lpstr>'Debt Tracker'!Print_Titles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pm</cp:lastModifiedBy>
  <dcterms:created xsi:type="dcterms:W3CDTF">2026-09-16T14:15:34Z</dcterms:created>
  <dcterms:modified xsi:type="dcterms:W3CDTF">2026-09-18T16:54:14Z</dcterms:modified>
</cp:coreProperties>
</file>