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Daily Work Report\"/>
    </mc:Choice>
  </mc:AlternateContent>
  <xr:revisionPtr revIDLastSave="0" documentId="13_ncr:20001_{78848E2D-97C7-4006-BBD4-584C5B5997A7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ily Work Report" sheetId="1" r:id="rId1"/>
    <sheet name="Dashboard" sheetId="2" r:id="rId2"/>
    <sheet name="Lists" sheetId="3" state="hidden" r:id="rId3"/>
  </sheets>
  <definedNames>
    <definedName name="_xlnm._FilterDatabase" localSheetId="0" hidden="1">'Daily Work Report'!$A$4:$L$14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2" l="1"/>
  <c r="E15" i="2"/>
  <c r="E14" i="2"/>
  <c r="E13" i="2"/>
  <c r="E12" i="2"/>
  <c r="E8" i="2"/>
  <c r="E7" i="2"/>
  <c r="E6" i="2"/>
  <c r="B6" i="2"/>
  <c r="E5" i="2"/>
  <c r="B5" i="2"/>
  <c r="E4" i="2"/>
  <c r="B4" i="2"/>
  <c r="B8" i="2" s="1"/>
  <c r="B3" i="2"/>
  <c r="B21" i="1"/>
  <c r="B19" i="1"/>
  <c r="B18" i="1"/>
  <c r="J14" i="1"/>
  <c r="A14" i="1"/>
  <c r="J13" i="1"/>
  <c r="A13" i="1"/>
  <c r="J12" i="1"/>
  <c r="A12" i="1"/>
  <c r="J11" i="1"/>
  <c r="A11" i="1"/>
  <c r="J10" i="1"/>
  <c r="A10" i="1"/>
  <c r="J9" i="1"/>
  <c r="F16" i="2" s="1"/>
  <c r="A9" i="1"/>
  <c r="J8" i="1"/>
  <c r="F15" i="2" s="1"/>
  <c r="A8" i="1"/>
  <c r="J7" i="1"/>
  <c r="F14" i="2" s="1"/>
  <c r="A7" i="1"/>
  <c r="J6" i="1"/>
  <c r="F13" i="2" s="1"/>
  <c r="A6" i="1"/>
  <c r="J5" i="1"/>
  <c r="F12" i="2" s="1"/>
  <c r="A5" i="1"/>
  <c r="B7" i="2" l="1"/>
  <c r="B20" i="1"/>
</calcChain>
</file>

<file path=xl/sharedStrings.xml><?xml version="1.0" encoding="utf-8"?>
<sst xmlns="http://schemas.openxmlformats.org/spreadsheetml/2006/main" count="146" uniqueCount="82">
  <si>
    <t>Daily activity, productivity and work-status tracking</t>
  </si>
  <si>
    <t>S.No.</t>
  </si>
  <si>
    <t>Date</t>
  </si>
  <si>
    <t>Employee</t>
  </si>
  <si>
    <t>Department</t>
  </si>
  <si>
    <t>Work Type</t>
  </si>
  <si>
    <t>Task / Work Description</t>
  </si>
  <si>
    <t>Priority</t>
  </si>
  <si>
    <t>Start Time</t>
  </si>
  <si>
    <t>End Time</t>
  </si>
  <si>
    <t>Hours Worked</t>
  </si>
  <si>
    <t>Status</t>
  </si>
  <si>
    <t>Remarks</t>
  </si>
  <si>
    <t>Amit Sharma</t>
  </si>
  <si>
    <t>Administration</t>
  </si>
  <si>
    <t>Routine</t>
  </si>
  <si>
    <t>Prepare daily office correspondence</t>
  </si>
  <si>
    <t>Medium</t>
  </si>
  <si>
    <t>09:00</t>
  </si>
  <si>
    <t>10:30</t>
  </si>
  <si>
    <t>Completed on time</t>
  </si>
  <si>
    <t>Priya Verma</t>
  </si>
  <si>
    <t>Sales</t>
  </si>
  <si>
    <t>Follow-up</t>
  </si>
  <si>
    <t>Follow up with pending customer quotations</t>
  </si>
  <si>
    <t>High</t>
  </si>
  <si>
    <t>10:00</t>
  </si>
  <si>
    <t>12:00</t>
  </si>
  <si>
    <t>3 quotations followed up</t>
  </si>
  <si>
    <t>Rahul Singh</t>
  </si>
  <si>
    <t>IT</t>
  </si>
  <si>
    <t>Support</t>
  </si>
  <si>
    <t>Resolve printer and network support tickets</t>
  </si>
  <si>
    <t>Urgent</t>
  </si>
  <si>
    <t>09:30</t>
  </si>
  <si>
    <t>12:15</t>
  </si>
  <si>
    <t>All priority tickets closed</t>
  </si>
  <si>
    <t>Neha Gupta</t>
  </si>
  <si>
    <t>HR</t>
  </si>
  <si>
    <t>Administrative</t>
  </si>
  <si>
    <t>Update employee attendance records</t>
  </si>
  <si>
    <t>11:30</t>
  </si>
  <si>
    <t>Attendance updated</t>
  </si>
  <si>
    <t>Vikas Jain</t>
  </si>
  <si>
    <t>Finance</t>
  </si>
  <si>
    <t>Verify daily expense and payment entries</t>
  </si>
  <si>
    <t>09:15</t>
  </si>
  <si>
    <t>Two entries pending verification</t>
  </si>
  <si>
    <t>Meeting</t>
  </si>
  <si>
    <t>Weekly operations coordination meeting</t>
  </si>
  <si>
    <t>14:00</t>
  </si>
  <si>
    <t>15:00</t>
  </si>
  <si>
    <t>Action points recorded</t>
  </si>
  <si>
    <t>Project</t>
  </si>
  <si>
    <t>Prepare monthly sales performance report</t>
  </si>
  <si>
    <t>13:00</t>
  </si>
  <si>
    <t>Report 80% complete</t>
  </si>
  <si>
    <t>Configure workstation for new employee</t>
  </si>
  <si>
    <t>15:30</t>
  </si>
  <si>
    <t>System configured and tested</t>
  </si>
  <si>
    <t>Collect pending employee documents</t>
  </si>
  <si>
    <t>Low</t>
  </si>
  <si>
    <t>11:00</t>
  </si>
  <si>
    <t>Awaiting documents from employee</t>
  </si>
  <si>
    <t>Reconcile bank and cash transactions</t>
  </si>
  <si>
    <t>12:30</t>
  </si>
  <si>
    <t>Reconciliation completed</t>
  </si>
  <si>
    <t>QUICK SUMMARY</t>
  </si>
  <si>
    <t>Total Tasks</t>
  </si>
  <si>
    <t>Completed</t>
  </si>
  <si>
    <t>Total Hours</t>
  </si>
  <si>
    <t>Completion %</t>
  </si>
  <si>
    <t>DAILY WORK REPORT DASHBOARD</t>
  </si>
  <si>
    <t>Task Count</t>
  </si>
  <si>
    <t>Not Started</t>
  </si>
  <si>
    <t>In Progress</t>
  </si>
  <si>
    <t>On Hold</t>
  </si>
  <si>
    <t>Cancelled</t>
  </si>
  <si>
    <t>Tasks</t>
  </si>
  <si>
    <t>Hours</t>
  </si>
  <si>
    <t>DAILY WORK REPORT EXCEL SHEET</t>
  </si>
  <si>
    <t>Pramod mahor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</si>
</sst>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3"/>
      <name val="Calibri"/>
    </font>
    <font>
      <i/>
      <sz val="10"/>
      <color theme="1"/>
      <name val="Calibri"/>
      <family val="2"/>
    </font>
    <font>
      <b/>
      <sz val="18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6" fontId="0" fillId="0" borderId="2" xfId="0" applyNumberForma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2" xfId="0" applyFont="1" applyFill="1" applyBorder="1"/>
    <xf numFmtId="0" fontId="4" fillId="0" borderId="2" xfId="0" applyFont="1" applyBorder="1" applyAlignment="1">
      <alignment horizontal="center"/>
    </xf>
    <xf numFmtId="0" fontId="0" fillId="0" borderId="0" xfId="0" applyAlignment="1">
      <alignment vertical="center" wrapText="1"/>
    </xf>
    <xf numFmtId="166" fontId="4" fillId="0" borderId="2" xfId="0" applyNumberFormat="1" applyFont="1" applyBorder="1" applyAlignment="1">
      <alignment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6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5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Tasks by Status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Task 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Dashboard!$D$4:$D$8</c:f>
              <c:strCache>
                <c:ptCount val="5"/>
                <c:pt idx="0">
                  <c:v>Not Started</c:v>
                </c:pt>
                <c:pt idx="1">
                  <c:v>In Progress</c:v>
                </c:pt>
                <c:pt idx="2">
                  <c:v>Completed</c:v>
                </c:pt>
                <c:pt idx="3">
                  <c:v>On Hold</c:v>
                </c:pt>
                <c:pt idx="4">
                  <c:v>Cancelled</c:v>
                </c:pt>
              </c:strCache>
            </c:strRef>
          </c:cat>
          <c:val>
            <c:numRef>
              <c:f>Dashboard!$E$4:$E$8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1-4A3B-A29F-4A5B34030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Tasks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Work Status Distribution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Dashboard!$D$4:$D$8</c:f>
              <c:strCache>
                <c:ptCount val="5"/>
                <c:pt idx="0">
                  <c:v>Not Started</c:v>
                </c:pt>
                <c:pt idx="1">
                  <c:v>In Progress</c:v>
                </c:pt>
                <c:pt idx="2">
                  <c:v>Completed</c:v>
                </c:pt>
                <c:pt idx="3">
                  <c:v>On Hold</c:v>
                </c:pt>
                <c:pt idx="4">
                  <c:v>Cancelled</c:v>
                </c:pt>
              </c:strCache>
            </c:strRef>
          </c:cat>
          <c:val>
            <c:numRef>
              <c:f>Dashboard!$E$4:$E$8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27-42A0-9879-8FA99CC91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217714</xdr:colOff>
      <xdr:row>1</xdr:row>
      <xdr:rowOff>145143</xdr:rowOff>
    </xdr:from>
    <xdr:ext cx="39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707572</xdr:colOff>
      <xdr:row>14</xdr:row>
      <xdr:rowOff>172356</xdr:rowOff>
    </xdr:from>
    <xdr:ext cx="324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zoomScale="70" zoomScaleNormal="70" workbookViewId="0">
      <pane ySplit="4" topLeftCell="A5" activePane="bottomLeft" state="frozen"/>
      <selection pane="bottomLeft" activeCell="F13" sqref="F13"/>
    </sheetView>
  </sheetViews>
  <sheetFormatPr defaultRowHeight="14.5" x14ac:dyDescent="0.35"/>
  <cols>
    <col min="1" max="1" width="8" customWidth="1"/>
    <col min="2" max="2" width="14" customWidth="1"/>
    <col min="3" max="3" width="18" customWidth="1"/>
    <col min="4" max="4" width="17" customWidth="1"/>
    <col min="5" max="5" width="16" customWidth="1"/>
    <col min="6" max="6" width="42" customWidth="1"/>
    <col min="7" max="9" width="12" customWidth="1"/>
    <col min="10" max="10" width="9.453125" customWidth="1"/>
    <col min="11" max="11" width="20.54296875" customWidth="1"/>
    <col min="12" max="12" width="32" customWidth="1"/>
  </cols>
  <sheetData>
    <row r="1" spans="1:12" ht="30" customHeight="1" x14ac:dyDescent="0.35">
      <c r="A1" s="16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5" customFormat="1" x14ac:dyDescent="0.3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s="12" customFormat="1" ht="30" customHeight="1" x14ac:dyDescent="0.3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</row>
    <row r="5" spans="1:12" x14ac:dyDescent="0.35">
      <c r="A5" s="17">
        <f t="shared" ref="A5:A14" si="0">ROW()-4</f>
        <v>1</v>
      </c>
      <c r="B5" s="18">
        <v>46266</v>
      </c>
      <c r="C5" s="17" t="s">
        <v>21</v>
      </c>
      <c r="D5" s="17" t="s">
        <v>14</v>
      </c>
      <c r="E5" s="17" t="s">
        <v>15</v>
      </c>
      <c r="F5" s="17" t="s">
        <v>16</v>
      </c>
      <c r="G5" s="17" t="s">
        <v>17</v>
      </c>
      <c r="H5" s="19" t="s">
        <v>18</v>
      </c>
      <c r="I5" s="19" t="s">
        <v>19</v>
      </c>
      <c r="J5" s="20">
        <f t="shared" ref="J5:J14" si="1">IF(OR(H5="",I5=""),"",MOD(I5-H5,1)*24)</f>
        <v>1.5</v>
      </c>
      <c r="K5" s="1" t="s">
        <v>20</v>
      </c>
      <c r="L5" s="1"/>
    </row>
    <row r="6" spans="1:12" ht="29" x14ac:dyDescent="0.35">
      <c r="A6" s="17">
        <f t="shared" si="0"/>
        <v>2</v>
      </c>
      <c r="B6" s="18">
        <v>46266</v>
      </c>
      <c r="C6" s="17" t="s">
        <v>21</v>
      </c>
      <c r="D6" s="17" t="s">
        <v>22</v>
      </c>
      <c r="E6" s="17" t="s">
        <v>23</v>
      </c>
      <c r="F6" s="17" t="s">
        <v>24</v>
      </c>
      <c r="G6" s="17" t="s">
        <v>25</v>
      </c>
      <c r="H6" s="19" t="s">
        <v>26</v>
      </c>
      <c r="I6" s="19" t="s">
        <v>27</v>
      </c>
      <c r="J6" s="20">
        <f t="shared" si="1"/>
        <v>1.9999999999999996</v>
      </c>
      <c r="K6" s="1" t="s">
        <v>28</v>
      </c>
      <c r="L6" s="1"/>
    </row>
    <row r="7" spans="1:12" ht="29" x14ac:dyDescent="0.35">
      <c r="A7" s="17">
        <f t="shared" si="0"/>
        <v>3</v>
      </c>
      <c r="B7" s="18">
        <v>46267</v>
      </c>
      <c r="C7" s="17" t="s">
        <v>29</v>
      </c>
      <c r="D7" s="17" t="s">
        <v>38</v>
      </c>
      <c r="E7" s="17" t="s">
        <v>31</v>
      </c>
      <c r="F7" s="17" t="s">
        <v>32</v>
      </c>
      <c r="G7" s="17" t="s">
        <v>33</v>
      </c>
      <c r="H7" s="19" t="s">
        <v>34</v>
      </c>
      <c r="I7" s="19" t="s">
        <v>35</v>
      </c>
      <c r="J7" s="20">
        <f t="shared" si="1"/>
        <v>2.7499999999999996</v>
      </c>
      <c r="K7" s="1" t="s">
        <v>36</v>
      </c>
      <c r="L7" s="1"/>
    </row>
    <row r="8" spans="1:12" x14ac:dyDescent="0.35">
      <c r="A8" s="17">
        <f t="shared" si="0"/>
        <v>4</v>
      </c>
      <c r="B8" s="18">
        <v>46267</v>
      </c>
      <c r="C8" s="17" t="s">
        <v>37</v>
      </c>
      <c r="D8" s="17" t="s">
        <v>38</v>
      </c>
      <c r="E8" s="17" t="s">
        <v>39</v>
      </c>
      <c r="F8" s="17" t="s">
        <v>40</v>
      </c>
      <c r="G8" s="17" t="s">
        <v>17</v>
      </c>
      <c r="H8" s="19" t="s">
        <v>26</v>
      </c>
      <c r="I8" s="19" t="s">
        <v>41</v>
      </c>
      <c r="J8" s="20">
        <f t="shared" si="1"/>
        <v>1.5</v>
      </c>
      <c r="K8" s="1" t="s">
        <v>42</v>
      </c>
      <c r="L8" s="1"/>
    </row>
    <row r="9" spans="1:12" ht="29" x14ac:dyDescent="0.35">
      <c r="A9" s="17">
        <f t="shared" si="0"/>
        <v>5</v>
      </c>
      <c r="B9" s="18">
        <v>46268</v>
      </c>
      <c r="C9" s="17" t="s">
        <v>43</v>
      </c>
      <c r="D9" s="17" t="s">
        <v>44</v>
      </c>
      <c r="E9" s="17" t="s">
        <v>15</v>
      </c>
      <c r="F9" s="17" t="s">
        <v>45</v>
      </c>
      <c r="G9" s="17" t="s">
        <v>25</v>
      </c>
      <c r="H9" s="19" t="s">
        <v>46</v>
      </c>
      <c r="I9" s="19" t="s">
        <v>27</v>
      </c>
      <c r="J9" s="20">
        <f t="shared" si="1"/>
        <v>2.7499999999999996</v>
      </c>
      <c r="K9" s="1" t="s">
        <v>47</v>
      </c>
      <c r="L9" s="1"/>
    </row>
    <row r="10" spans="1:12" x14ac:dyDescent="0.35">
      <c r="A10" s="17">
        <f t="shared" si="0"/>
        <v>6</v>
      </c>
      <c r="B10" s="18">
        <v>46268</v>
      </c>
      <c r="C10" s="17" t="s">
        <v>13</v>
      </c>
      <c r="D10" s="17" t="s">
        <v>14</v>
      </c>
      <c r="E10" s="17" t="s">
        <v>48</v>
      </c>
      <c r="F10" s="17" t="s">
        <v>49</v>
      </c>
      <c r="G10" s="17" t="s">
        <v>17</v>
      </c>
      <c r="H10" s="19" t="s">
        <v>50</v>
      </c>
      <c r="I10" s="19" t="s">
        <v>51</v>
      </c>
      <c r="J10" s="20">
        <f t="shared" si="1"/>
        <v>0.99999999999999911</v>
      </c>
      <c r="K10" s="1" t="s">
        <v>52</v>
      </c>
      <c r="L10" s="1"/>
    </row>
    <row r="11" spans="1:12" x14ac:dyDescent="0.35">
      <c r="A11" s="17">
        <f t="shared" si="0"/>
        <v>7</v>
      </c>
      <c r="B11" s="18">
        <v>46269</v>
      </c>
      <c r="C11" s="17" t="s">
        <v>81</v>
      </c>
      <c r="D11" s="17" t="s">
        <v>22</v>
      </c>
      <c r="E11" s="17" t="s">
        <v>53</v>
      </c>
      <c r="F11" s="17" t="s">
        <v>54</v>
      </c>
      <c r="G11" s="17" t="s">
        <v>25</v>
      </c>
      <c r="H11" s="19" t="s">
        <v>34</v>
      </c>
      <c r="I11" s="19" t="s">
        <v>55</v>
      </c>
      <c r="J11" s="20">
        <f t="shared" si="1"/>
        <v>3.4999999999999996</v>
      </c>
      <c r="K11" s="1" t="s">
        <v>56</v>
      </c>
      <c r="L11" s="1"/>
    </row>
    <row r="12" spans="1:12" ht="29" x14ac:dyDescent="0.35">
      <c r="A12" s="17">
        <f t="shared" si="0"/>
        <v>8</v>
      </c>
      <c r="B12" s="18">
        <v>46269</v>
      </c>
      <c r="C12" s="17" t="s">
        <v>29</v>
      </c>
      <c r="D12" s="17" t="s">
        <v>30</v>
      </c>
      <c r="E12" s="17" t="s">
        <v>53</v>
      </c>
      <c r="F12" s="17" t="s">
        <v>57</v>
      </c>
      <c r="G12" s="17" t="s">
        <v>17</v>
      </c>
      <c r="H12" s="19" t="s">
        <v>55</v>
      </c>
      <c r="I12" s="19" t="s">
        <v>58</v>
      </c>
      <c r="J12" s="20">
        <f t="shared" si="1"/>
        <v>2.5000000000000018</v>
      </c>
      <c r="K12" s="1" t="s">
        <v>59</v>
      </c>
      <c r="L12" s="1"/>
    </row>
    <row r="13" spans="1:12" ht="29" x14ac:dyDescent="0.35">
      <c r="A13" s="17">
        <f t="shared" si="0"/>
        <v>9</v>
      </c>
      <c r="B13" s="18">
        <v>46270</v>
      </c>
      <c r="C13" s="17" t="s">
        <v>37</v>
      </c>
      <c r="D13" s="17" t="s">
        <v>38</v>
      </c>
      <c r="E13" s="17" t="s">
        <v>23</v>
      </c>
      <c r="F13" s="17" t="s">
        <v>60</v>
      </c>
      <c r="G13" s="17" t="s">
        <v>61</v>
      </c>
      <c r="H13" s="19" t="s">
        <v>62</v>
      </c>
      <c r="I13" s="19" t="s">
        <v>27</v>
      </c>
      <c r="J13" s="20">
        <f t="shared" si="1"/>
        <v>1.0000000000000004</v>
      </c>
      <c r="K13" s="1" t="s">
        <v>63</v>
      </c>
      <c r="L13" s="1"/>
    </row>
    <row r="14" spans="1:12" ht="29" x14ac:dyDescent="0.35">
      <c r="A14" s="17">
        <f t="shared" si="0"/>
        <v>10</v>
      </c>
      <c r="B14" s="18">
        <v>46270</v>
      </c>
      <c r="C14" s="17" t="s">
        <v>43</v>
      </c>
      <c r="D14" s="17" t="s">
        <v>44</v>
      </c>
      <c r="E14" s="17" t="s">
        <v>15</v>
      </c>
      <c r="F14" s="17" t="s">
        <v>64</v>
      </c>
      <c r="G14" s="17" t="s">
        <v>25</v>
      </c>
      <c r="H14" s="19" t="s">
        <v>18</v>
      </c>
      <c r="I14" s="19" t="s">
        <v>65</v>
      </c>
      <c r="J14" s="20">
        <f t="shared" si="1"/>
        <v>3.5000000000000009</v>
      </c>
      <c r="K14" s="1" t="s">
        <v>66</v>
      </c>
      <c r="L14" s="1"/>
    </row>
    <row r="17" spans="1:4" ht="43.5" customHeight="1" x14ac:dyDescent="0.35">
      <c r="A17" s="21" t="s">
        <v>67</v>
      </c>
      <c r="B17" s="21"/>
      <c r="C17" s="21"/>
      <c r="D17" s="21"/>
    </row>
    <row r="18" spans="1:4" ht="29" x14ac:dyDescent="0.35">
      <c r="A18" s="2" t="s">
        <v>68</v>
      </c>
      <c r="B18" s="1">
        <f>COUNTA(F5:F500)</f>
        <v>10</v>
      </c>
    </row>
    <row r="19" spans="1:4" ht="29" x14ac:dyDescent="0.35">
      <c r="A19" s="2" t="s">
        <v>69</v>
      </c>
      <c r="B19" s="1">
        <f>COUNTIF(K5:K500,"Completed")</f>
        <v>0</v>
      </c>
    </row>
    <row r="20" spans="1:4" ht="29" x14ac:dyDescent="0.35">
      <c r="A20" s="2" t="s">
        <v>70</v>
      </c>
      <c r="B20" s="1">
        <f>SUM(J5:J500)</f>
        <v>22</v>
      </c>
    </row>
    <row r="21" spans="1:4" ht="29" x14ac:dyDescent="0.35">
      <c r="A21" s="2" t="s">
        <v>71</v>
      </c>
      <c r="B21" s="3">
        <f>IFERROR(COUNTIF(K5:K500,"Completed")/COUNTA(F5:F500),0)</f>
        <v>0</v>
      </c>
    </row>
  </sheetData>
  <autoFilter ref="A4:L14" xr:uid="{00000000-0009-0000-0000-000000000000}"/>
  <mergeCells count="3">
    <mergeCell ref="A2:L2"/>
    <mergeCell ref="A1:L1"/>
    <mergeCell ref="A17:D17"/>
  </mergeCells>
  <conditionalFormatting sqref="G5:G500">
    <cfRule type="expression" dxfId="4" priority="4">
      <formula>$G5="Urgent"</formula>
    </cfRule>
  </conditionalFormatting>
  <conditionalFormatting sqref="J5:J500">
    <cfRule type="cellIs" dxfId="3" priority="5" operator="greaterThan">
      <formula>8</formula>
    </cfRule>
  </conditionalFormatting>
  <conditionalFormatting sqref="K5:K500">
    <cfRule type="expression" dxfId="2" priority="1">
      <formula>$K5="Completed"</formula>
    </cfRule>
    <cfRule type="expression" dxfId="1" priority="2">
      <formula>$K5="In Progress"</formula>
    </cfRule>
    <cfRule type="expression" dxfId="0" priority="3">
      <formula>$K5="On Hold"</formula>
    </cfRule>
  </conditionalFormatting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Lists!$A$1:$A$5</xm:f>
          </x14:formula1>
          <xm:sqref>K5:K500</xm:sqref>
        </x14:dataValidation>
        <x14:dataValidation type="list" allowBlank="1" xr:uid="{00000000-0002-0000-0000-000001000000}">
          <x14:formula1>
            <xm:f>Lists!$B$1:$B$4</xm:f>
          </x14:formula1>
          <xm:sqref>G5:G500</xm:sqref>
        </x14:dataValidation>
        <x14:dataValidation type="list" allowBlank="1" xr:uid="{00000000-0002-0000-0000-000002000000}">
          <x14:formula1>
            <xm:f>Lists!$C$1:$C$6</xm:f>
          </x14:formula1>
          <xm:sqref>E5:E500</xm:sqref>
        </x14:dataValidation>
        <x14:dataValidation type="list" allowBlank="1" xr:uid="{00000000-0002-0000-0000-000003000000}">
          <x14:formula1>
            <xm:f>Lists!$D$1:$D$5</xm:f>
          </x14:formula1>
          <xm:sqref>C5:C16 C18:C500</xm:sqref>
        </x14:dataValidation>
        <x14:dataValidation type="list" allowBlank="1" xr:uid="{00000000-0002-0000-0000-000004000000}">
          <x14:formula1>
            <xm:f>Lists!$E$1:$E$5</xm:f>
          </x14:formula1>
          <xm:sqref>D5:D16 D18:D500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abSelected="1" zoomScale="70" zoomScaleNormal="70" workbookViewId="0">
      <pane ySplit="2" topLeftCell="A3" activePane="bottomLeft" state="frozen"/>
      <selection pane="bottomLeft" activeCell="E14" sqref="E14"/>
    </sheetView>
  </sheetViews>
  <sheetFormatPr defaultRowHeight="14.5" x14ac:dyDescent="0.35"/>
  <cols>
    <col min="1" max="1" width="22" customWidth="1"/>
    <col min="2" max="2" width="18" customWidth="1"/>
    <col min="3" max="3" width="4" customWidth="1"/>
    <col min="4" max="4" width="20" customWidth="1"/>
    <col min="5" max="6" width="14" customWidth="1"/>
    <col min="7" max="7" width="4" customWidth="1"/>
    <col min="8" max="8" width="16" customWidth="1"/>
  </cols>
  <sheetData>
    <row r="1" spans="1:8" ht="30" customHeight="1" x14ac:dyDescent="0.55000000000000004">
      <c r="A1" s="22" t="s">
        <v>72</v>
      </c>
      <c r="B1" s="10"/>
      <c r="C1" s="10"/>
      <c r="D1" s="10"/>
      <c r="E1" s="10"/>
      <c r="F1" s="10"/>
      <c r="G1" s="10"/>
      <c r="H1" s="10"/>
    </row>
    <row r="3" spans="1:8" ht="17" x14ac:dyDescent="0.35">
      <c r="A3" s="4" t="s">
        <v>68</v>
      </c>
      <c r="B3" s="5">
        <f>COUNTA('Daily Work Report'!F5:F500)</f>
        <v>10</v>
      </c>
      <c r="D3" s="23" t="s">
        <v>11</v>
      </c>
      <c r="E3" s="23" t="s">
        <v>73</v>
      </c>
    </row>
    <row r="4" spans="1:8" ht="17" x14ac:dyDescent="0.4">
      <c r="A4" s="6" t="s">
        <v>69</v>
      </c>
      <c r="B4" s="7">
        <f>COUNTIF('Daily Work Report'!K5:K500,"Completed")</f>
        <v>0</v>
      </c>
      <c r="D4" t="s">
        <v>74</v>
      </c>
      <c r="E4">
        <f>COUNTIF('Daily Work Report'!K5:K500,D4)</f>
        <v>0</v>
      </c>
    </row>
    <row r="5" spans="1:8" ht="17" x14ac:dyDescent="0.35">
      <c r="A5" s="4" t="s">
        <v>75</v>
      </c>
      <c r="B5" s="5">
        <f>COUNTIF('Daily Work Report'!K5:K500,"In Progress")</f>
        <v>0</v>
      </c>
      <c r="D5" s="8" t="s">
        <v>75</v>
      </c>
      <c r="E5" s="8">
        <f>COUNTIF('Daily Work Report'!K5:K500,D5)</f>
        <v>0</v>
      </c>
    </row>
    <row r="6" spans="1:8" ht="17" x14ac:dyDescent="0.35">
      <c r="A6" s="4" t="s">
        <v>76</v>
      </c>
      <c r="B6" s="5">
        <f>COUNTIF('Daily Work Report'!K5:K500,"On Hold")</f>
        <v>0</v>
      </c>
      <c r="D6" s="8" t="s">
        <v>69</v>
      </c>
      <c r="E6" s="8">
        <f>COUNTIF('Daily Work Report'!K5:K500,D6)</f>
        <v>0</v>
      </c>
    </row>
    <row r="7" spans="1:8" ht="17" x14ac:dyDescent="0.35">
      <c r="A7" s="4" t="s">
        <v>70</v>
      </c>
      <c r="B7" s="5">
        <f>SUM('Daily Work Report'!J5:J500)</f>
        <v>22</v>
      </c>
      <c r="D7" s="8" t="s">
        <v>76</v>
      </c>
      <c r="E7" s="8">
        <f>COUNTIF('Daily Work Report'!K5:K500,D7)</f>
        <v>0</v>
      </c>
    </row>
    <row r="8" spans="1:8" ht="17" x14ac:dyDescent="0.35">
      <c r="A8" s="4" t="s">
        <v>71</v>
      </c>
      <c r="B8" s="9">
        <f>IFERROR(B4/B3,0)</f>
        <v>0</v>
      </c>
      <c r="D8" s="8" t="s">
        <v>77</v>
      </c>
      <c r="E8" s="8">
        <f>COUNTIF('Daily Work Report'!K5:K500,D8)</f>
        <v>0</v>
      </c>
    </row>
    <row r="10" spans="1:8" x14ac:dyDescent="0.35">
      <c r="D10" s="12"/>
      <c r="E10" s="12"/>
      <c r="F10" s="12"/>
    </row>
    <row r="11" spans="1:8" x14ac:dyDescent="0.35">
      <c r="D11" s="23" t="s">
        <v>3</v>
      </c>
      <c r="E11" s="23" t="s">
        <v>78</v>
      </c>
      <c r="F11" s="23" t="s">
        <v>79</v>
      </c>
    </row>
    <row r="12" spans="1:8" x14ac:dyDescent="0.35">
      <c r="D12" s="8" t="s">
        <v>13</v>
      </c>
      <c r="E12" s="8">
        <f>COUNTIF('Daily Work Report'!C5:C500,D12)</f>
        <v>1</v>
      </c>
      <c r="F12" s="8">
        <f>SUMIF('Daily Work Report'!C5:C500,D12,'Daily Work Report'!J5:J500)</f>
        <v>0.99999999999999911</v>
      </c>
    </row>
    <row r="13" spans="1:8" x14ac:dyDescent="0.35">
      <c r="D13" s="8" t="s">
        <v>21</v>
      </c>
      <c r="E13" s="8">
        <f>COUNTIF('Daily Work Report'!C5:C500,D13)</f>
        <v>2</v>
      </c>
      <c r="F13" s="8">
        <f>SUMIF('Daily Work Report'!C5:C500,D13,'Daily Work Report'!J5:J500)</f>
        <v>3.4999999999999996</v>
      </c>
    </row>
    <row r="14" spans="1:8" x14ac:dyDescent="0.35">
      <c r="D14" s="8" t="s">
        <v>29</v>
      </c>
      <c r="E14" s="8">
        <f>COUNTIF('Daily Work Report'!C5:C500,D14)</f>
        <v>2</v>
      </c>
      <c r="F14" s="8">
        <f>SUMIF('Daily Work Report'!C5:C500,D14,'Daily Work Report'!J5:J500)</f>
        <v>5.2500000000000018</v>
      </c>
    </row>
    <row r="15" spans="1:8" x14ac:dyDescent="0.35">
      <c r="D15" s="8" t="s">
        <v>37</v>
      </c>
      <c r="E15" s="8">
        <f>COUNTIF('Daily Work Report'!C5:C500,D15)</f>
        <v>2</v>
      </c>
      <c r="F15" s="8">
        <f>SUMIF('Daily Work Report'!C5:C500,D15,'Daily Work Report'!J5:J500)</f>
        <v>2.5000000000000004</v>
      </c>
    </row>
    <row r="16" spans="1:8" x14ac:dyDescent="0.35">
      <c r="D16" s="8" t="s">
        <v>43</v>
      </c>
      <c r="E16" s="8">
        <f>COUNTIF('Daily Work Report'!C5:C500,D16)</f>
        <v>2</v>
      </c>
      <c r="F16" s="8">
        <f>SUMIF('Daily Work Report'!C5:C500,D16,'Daily Work Report'!J5:J500)</f>
        <v>6.25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RowHeight="14.5" x14ac:dyDescent="0.35"/>
  <sheetData>
    <row r="1" spans="1:5" x14ac:dyDescent="0.35">
      <c r="A1" t="s">
        <v>74</v>
      </c>
      <c r="B1" t="s">
        <v>61</v>
      </c>
      <c r="C1" t="s">
        <v>15</v>
      </c>
      <c r="D1" t="s">
        <v>13</v>
      </c>
      <c r="E1" t="s">
        <v>14</v>
      </c>
    </row>
    <row r="2" spans="1:5" x14ac:dyDescent="0.35">
      <c r="A2" t="s">
        <v>75</v>
      </c>
      <c r="B2" t="s">
        <v>17</v>
      </c>
      <c r="C2" t="s">
        <v>53</v>
      </c>
      <c r="D2" t="s">
        <v>21</v>
      </c>
      <c r="E2" t="s">
        <v>22</v>
      </c>
    </row>
    <row r="3" spans="1:5" x14ac:dyDescent="0.35">
      <c r="A3" t="s">
        <v>69</v>
      </c>
      <c r="B3" t="s">
        <v>25</v>
      </c>
      <c r="C3" t="s">
        <v>48</v>
      </c>
      <c r="D3" t="s">
        <v>29</v>
      </c>
      <c r="E3" t="s">
        <v>38</v>
      </c>
    </row>
    <row r="4" spans="1:5" x14ac:dyDescent="0.35">
      <c r="A4" t="s">
        <v>76</v>
      </c>
      <c r="B4" t="s">
        <v>33</v>
      </c>
      <c r="C4" t="s">
        <v>23</v>
      </c>
      <c r="D4" t="s">
        <v>37</v>
      </c>
      <c r="E4" t="s">
        <v>30</v>
      </c>
    </row>
    <row r="5" spans="1:5" x14ac:dyDescent="0.35">
      <c r="A5" t="s">
        <v>77</v>
      </c>
      <c r="C5" t="s">
        <v>39</v>
      </c>
      <c r="D5" t="s">
        <v>43</v>
      </c>
      <c r="E5" t="s">
        <v>44</v>
      </c>
    </row>
    <row r="6" spans="1:5" x14ac:dyDescent="0.35">
      <c r="C6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Work Report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2026-09-13T12:04:01Z</dcterms:created>
  <dcterms:modified xsi:type="dcterms:W3CDTF">2026-09-13T17:20:28Z</dcterms:modified>
</cp:coreProperties>
</file>