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Q\"/>
    </mc:Choice>
  </mc:AlternateContent>
  <xr:revisionPtr revIDLastSave="0" documentId="13_ncr:1_{597211C3-2957-4D2E-AC6D-F93E2564927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uotation" sheetId="1" r:id="rId1"/>
    <sheet name="Settings" sheetId="2" r:id="rId2"/>
  </sheets>
  <definedNames>
    <definedName name="_xlnm.Print_Area" localSheetId="0">Quotation!$A$1:$M$53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K37" i="1"/>
  <c r="K33" i="1"/>
  <c r="K32" i="1"/>
  <c r="J29" i="1"/>
  <c r="L29" i="1" s="1"/>
  <c r="J28" i="1"/>
  <c r="J27" i="1"/>
  <c r="L27" i="1" s="1"/>
  <c r="M27" i="1" s="1"/>
  <c r="J26" i="1"/>
  <c r="L26" i="1" s="1"/>
  <c r="M26" i="1" s="1"/>
  <c r="J25" i="1"/>
  <c r="L25" i="1" s="1"/>
  <c r="J24" i="1"/>
  <c r="J23" i="1"/>
  <c r="L23" i="1" s="1"/>
  <c r="M23" i="1" s="1"/>
  <c r="J22" i="1"/>
  <c r="L22" i="1" s="1"/>
  <c r="M22" i="1" s="1"/>
  <c r="J21" i="1"/>
  <c r="L21" i="1" s="1"/>
  <c r="J20" i="1"/>
  <c r="J19" i="1"/>
  <c r="L19" i="1" s="1"/>
  <c r="M19" i="1" s="1"/>
  <c r="J18" i="1"/>
  <c r="L18" i="1" s="1"/>
  <c r="M18" i="1" s="1"/>
  <c r="J17" i="1"/>
  <c r="J16" i="1"/>
  <c r="J15" i="1"/>
  <c r="L15" i="1" s="1"/>
  <c r="K34" i="1" l="1"/>
  <c r="M15" i="1"/>
  <c r="L17" i="1"/>
  <c r="M17" i="1" s="1"/>
  <c r="L16" i="1"/>
  <c r="M16" i="1" s="1"/>
  <c r="L20" i="1"/>
  <c r="M20" i="1" s="1"/>
  <c r="M21" i="1"/>
  <c r="L24" i="1"/>
  <c r="M24" i="1" s="1"/>
  <c r="M25" i="1"/>
  <c r="L28" i="1"/>
  <c r="M28" i="1" s="1"/>
  <c r="M29" i="1"/>
  <c r="K36" i="1" l="1"/>
  <c r="K35" i="1"/>
  <c r="K39" i="1" l="1"/>
  <c r="K40" i="1" s="1"/>
  <c r="D33" i="1" s="1"/>
</calcChain>
</file>

<file path=xl/sharedStrings.xml><?xml version="1.0" encoding="utf-8"?>
<sst xmlns="http://schemas.openxmlformats.org/spreadsheetml/2006/main" count="125" uniqueCount="113">
  <si>
    <t>COMPANY LOGO
PLACEHOLDER</t>
  </si>
  <si>
    <t>Shree BuildMart Cement &amp; Materials</t>
  </si>
  <si>
    <t>Quotation No.</t>
  </si>
  <si>
    <t>QTN-2026-001</t>
  </si>
  <si>
    <t>123, Industrial Area, Gwalior, Madhya Pradesh - 474001</t>
  </si>
  <si>
    <t>Quotation Date</t>
  </si>
  <si>
    <t>Valid Until</t>
  </si>
  <si>
    <t>www.shreebuildmart.in</t>
  </si>
  <si>
    <t>Payment Terms</t>
  </si>
  <si>
    <t>50% Advance / Balance on Delivery</t>
  </si>
  <si>
    <t>GSTIN: 23ABCDE1234F1Z5</t>
  </si>
  <si>
    <t>Tax Type</t>
  </si>
  <si>
    <t>Intra-State</t>
  </si>
  <si>
    <t>CUSTOMER DETAILS</t>
  </si>
  <si>
    <t>Customer / Dealer Name</t>
  </si>
  <si>
    <t>Maa Construction &amp; Developers</t>
  </si>
  <si>
    <t>GSTIN</t>
  </si>
  <si>
    <t>Billing Address</t>
  </si>
  <si>
    <t>Site / Delivery Address</t>
  </si>
  <si>
    <t>Mobile</t>
  </si>
  <si>
    <t>98760 12345</t>
  </si>
  <si>
    <t>Email</t>
  </si>
  <si>
    <t>purchase@maaconstruction.in</t>
  </si>
  <si>
    <t>State</t>
  </si>
  <si>
    <t>Sr. No.</t>
  </si>
  <si>
    <t>Cement / Product Description</t>
  </si>
  <si>
    <t>Brand</t>
  </si>
  <si>
    <t>Grade / Specification</t>
  </si>
  <si>
    <t>HSN</t>
  </si>
  <si>
    <t>Unit</t>
  </si>
  <si>
    <t>Qty</t>
  </si>
  <si>
    <t>Rate (₹)</t>
  </si>
  <si>
    <t>Discount %</t>
  </si>
  <si>
    <t>Taxable Amount (₹)</t>
  </si>
  <si>
    <t>GST %</t>
  </si>
  <si>
    <t>GST Amount (₹)</t>
  </si>
  <si>
    <t>Total (₹)</t>
  </si>
  <si>
    <t>OPC Cement 53 Grade</t>
  </si>
  <si>
    <t>UltraTech</t>
  </si>
  <si>
    <t>53 Grade | 50 Kg Bag</t>
  </si>
  <si>
    <t>252329</t>
  </si>
  <si>
    <t>Bag</t>
  </si>
  <si>
    <t>PPC Cement</t>
  </si>
  <si>
    <t>ACC</t>
  </si>
  <si>
    <t>PPC | 50 Kg Bag</t>
  </si>
  <si>
    <t>OPC Cement 43 Grade</t>
  </si>
  <si>
    <t>JK Cement</t>
  </si>
  <si>
    <t>43 Grade | 50 Kg Bag</t>
  </si>
  <si>
    <t>Shree Cement</t>
  </si>
  <si>
    <t>PAYMENT TRACKING</t>
  </si>
  <si>
    <t>QUOTATION SUMMARY</t>
  </si>
  <si>
    <t>Advance Amount</t>
  </si>
  <si>
    <t>Subtotal</t>
  </si>
  <si>
    <t>Balance Amount</t>
  </si>
  <si>
    <t>Less: Discount</t>
  </si>
  <si>
    <t>Amount in Words</t>
  </si>
  <si>
    <t>Amount in Words: Rupees Fifty Thousand Only (sample advance)</t>
  </si>
  <si>
    <t>Taxable Amount</t>
  </si>
  <si>
    <t>CGST</t>
  </si>
  <si>
    <t>SGST</t>
  </si>
  <si>
    <t>TERMS &amp; CONDITIONS</t>
  </si>
  <si>
    <t>IGST</t>
  </si>
  <si>
    <t>1. This quotation is valid until the date mentioned above.</t>
  </si>
  <si>
    <t>Other Charges</t>
  </si>
  <si>
    <t>2. Cement prices are subject to market changes until order confirmation/payment.</t>
  </si>
  <si>
    <t>Round Off</t>
  </si>
  <si>
    <t>3. GST and applicable statutory charges will be charged as shown in the quotation.</t>
  </si>
  <si>
    <t>Grand Total</t>
  </si>
  <si>
    <t>4. Delivery/transport charges, if applicable, will be charged as agreed.</t>
  </si>
  <si>
    <t>5. Material availability and delivery timeline are subject to stock and dispatch conditions.</t>
  </si>
  <si>
    <t>6. Payment terms shall be as specified above; overdue amounts may attract applicable charges.</t>
  </si>
  <si>
    <t>7. Claims for shortage/damage should be reported at the time of delivery, subject to agreed terms.</t>
  </si>
  <si>
    <t>PAYMENT DETAILS</t>
  </si>
  <si>
    <t>AUTHORIZATION &amp; ACCEPTANCE</t>
  </si>
  <si>
    <t>Bank Name</t>
  </si>
  <si>
    <t>State Bank of India</t>
  </si>
  <si>
    <t>Prepared By</t>
  </si>
  <si>
    <t>Sales Executive</t>
  </si>
  <si>
    <t>Account Name</t>
  </si>
  <si>
    <t>Checked By</t>
  </si>
  <si>
    <t>Accounts Department</t>
  </si>
  <si>
    <t>Account Number</t>
  </si>
  <si>
    <t>123456789012</t>
  </si>
  <si>
    <t>Authorized Signature</t>
  </si>
  <si>
    <t>Authorized Signatory</t>
  </si>
  <si>
    <t>IFSC Code</t>
  </si>
  <si>
    <t>SBIN0001234</t>
  </si>
  <si>
    <t>Customer Acceptance</t>
  </si>
  <si>
    <t>Accepted - Subject to Terms</t>
  </si>
  <si>
    <t>UPI ID</t>
  </si>
  <si>
    <t>shreebuildmart@upi</t>
  </si>
  <si>
    <t>Customer Signature</t>
  </si>
  <si>
    <t>Customer Authorized Signatory</t>
  </si>
  <si>
    <t>Thank you for your business.</t>
  </si>
  <si>
    <t>Cement Quotation Settings</t>
  </si>
  <si>
    <t>Units</t>
  </si>
  <si>
    <t>GST Rates</t>
  </si>
  <si>
    <t>Tax Types</t>
  </si>
  <si>
    <t>Advance / Credit</t>
  </si>
  <si>
    <t>MT</t>
  </si>
  <si>
    <t>Inter-State</t>
  </si>
  <si>
    <t>100% Advance</t>
  </si>
  <si>
    <t>Kg</t>
  </si>
  <si>
    <t>50% Advance</t>
  </si>
  <si>
    <t>Ton</t>
  </si>
  <si>
    <t>Balance on Delivery</t>
  </si>
  <si>
    <t>Nos</t>
  </si>
  <si>
    <t>30 Days Credit</t>
  </si>
  <si>
    <t xml:space="preserve">CEMENT QUOTATION </t>
  </si>
  <si>
    <t>42, City Centre, Delhi - 474011</t>
  </si>
  <si>
    <t>xxxxxxxxxxxxxxxxxxxx</t>
  </si>
  <si>
    <t>Site: New Delhi</t>
  </si>
  <si>
    <t>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</si>
</sst>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\₹#,##0.00"/>
    <numFmt numFmtId="166" formatCode="0.00&quot;%&quot;"/>
  </numFmts>
  <fonts count="1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22"/>
      <color rgb="FFFFFFFF"/>
      <name val="Aptos"/>
    </font>
    <font>
      <sz val="11"/>
      <color theme="1"/>
      <name val="Calibri"/>
      <family val="2"/>
      <scheme val="minor"/>
    </font>
    <font>
      <b/>
      <sz val="14"/>
      <color rgb="FF666666"/>
      <name val="Aptos"/>
    </font>
    <font>
      <b/>
      <sz val="14"/>
      <color rgb="FF1F2937"/>
      <name val="Aptos"/>
    </font>
    <font>
      <b/>
      <sz val="11"/>
      <color rgb="FFFFFFFF"/>
      <name val="Aptos"/>
    </font>
    <font>
      <b/>
      <sz val="11"/>
      <color rgb="FF1F2937"/>
      <name val="Aptos"/>
    </font>
    <font>
      <b/>
      <sz val="11"/>
      <name val="Aptos"/>
    </font>
    <font>
      <sz val="11"/>
      <name val="Aptos"/>
    </font>
    <font>
      <b/>
      <sz val="13"/>
      <color rgb="FFFFFFFF"/>
      <name val="Aptos"/>
    </font>
    <font>
      <b/>
      <sz val="13"/>
      <name val="Aptos"/>
    </font>
    <font>
      <b/>
      <i/>
      <sz val="11"/>
      <color rgb="FF1F4E78"/>
      <name val="Aptos"/>
    </font>
    <font>
      <b/>
      <sz val="16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3F6F9"/>
      </patternFill>
    </fill>
    <fill>
      <patternFill patternType="solid">
        <fgColor rgb="FFE2F0D9"/>
      </patternFill>
    </fill>
    <fill>
      <patternFill patternType="solid">
        <fgColor theme="5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  <border>
      <left/>
      <right/>
      <top style="thin">
        <color rgb="FFB7C3D0"/>
      </top>
      <bottom/>
      <diagonal/>
    </border>
    <border>
      <left/>
      <right style="thin">
        <color rgb="FFB7C3D0"/>
      </right>
      <top style="thin">
        <color rgb="FFB7C3D0"/>
      </top>
      <bottom/>
      <diagonal/>
    </border>
    <border>
      <left/>
      <right/>
      <top style="thin">
        <color rgb="FFB7C3D0"/>
      </top>
      <bottom style="thin">
        <color rgb="FFB7C3D0"/>
      </bottom>
      <diagonal/>
    </border>
    <border>
      <left/>
      <right style="thin">
        <color rgb="FFB7C3D0"/>
      </right>
      <top style="thin">
        <color rgb="FFB7C3D0"/>
      </top>
      <bottom style="thin">
        <color rgb="FFB7C3D0"/>
      </bottom>
      <diagonal/>
    </border>
    <border>
      <left style="thin">
        <color rgb="FFB7C3D0"/>
      </left>
      <right/>
      <top/>
      <bottom/>
      <diagonal/>
    </border>
    <border>
      <left/>
      <right style="thin">
        <color rgb="FFB7C3D0"/>
      </right>
      <top/>
      <bottom/>
      <diagonal/>
    </border>
    <border>
      <left style="thin">
        <color rgb="FFB7C3D0"/>
      </left>
      <right/>
      <top/>
      <bottom style="thin">
        <color rgb="FFB7C3D0"/>
      </bottom>
      <diagonal/>
    </border>
    <border>
      <left/>
      <right/>
      <top/>
      <bottom style="thin">
        <color rgb="FFB7C3D0"/>
      </bottom>
      <diagonal/>
    </border>
    <border>
      <left/>
      <right style="thin">
        <color rgb="FFB7C3D0"/>
      </right>
      <top/>
      <bottom style="thin">
        <color rgb="FFB7C3D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7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vertical="center" wrapText="1"/>
    </xf>
    <xf numFmtId="0" fontId="8" fillId="3" borderId="1" xfId="0" applyFont="1" applyFill="1" applyBorder="1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9" fillId="4" borderId="1" xfId="0" applyFont="1" applyFill="1" applyBorder="1"/>
    <xf numFmtId="165" fontId="3" fillId="0" borderId="1" xfId="0" applyNumberFormat="1" applyFont="1" applyBorder="1"/>
    <xf numFmtId="0" fontId="5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3" fillId="0" borderId="1" xfId="0" applyFont="1" applyBorder="1"/>
    <xf numFmtId="0" fontId="6" fillId="2" borderId="0" xfId="0" applyFont="1" applyFill="1"/>
    <xf numFmtId="0" fontId="3" fillId="0" borderId="1" xfId="0" applyFont="1" applyBorder="1" applyAlignment="1">
      <alignment vertical="center" wrapText="1"/>
    </xf>
    <xf numFmtId="165" fontId="11" fillId="5" borderId="1" xfId="0" applyNumberFormat="1" applyFont="1" applyFill="1" applyBorder="1"/>
    <xf numFmtId="0" fontId="1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6" fillId="2" borderId="0" xfId="0" applyFont="1" applyFill="1" applyAlignment="1">
      <alignment horizontal="center"/>
    </xf>
    <xf numFmtId="0" fontId="10" fillId="5" borderId="1" xfId="0" applyFont="1" applyFill="1" applyBorder="1"/>
    <xf numFmtId="0" fontId="2" fillId="6" borderId="0" xfId="0" applyFont="1" applyFill="1" applyAlignment="1">
      <alignment horizontal="center" vertical="center"/>
    </xf>
    <xf numFmtId="0" fontId="0" fillId="6" borderId="0" xfId="0" applyFill="1"/>
    <xf numFmtId="0" fontId="6" fillId="6" borderId="1" xfId="0" applyFont="1" applyFill="1" applyBorder="1"/>
    <xf numFmtId="0" fontId="6" fillId="6" borderId="0" xfId="0" applyFont="1" applyFill="1"/>
    <xf numFmtId="0" fontId="0" fillId="6" borderId="0" xfId="0" applyFill="1"/>
    <xf numFmtId="0" fontId="13" fillId="2" borderId="11" xfId="0" applyFont="1" applyFill="1" applyBorder="1" applyAlignment="1">
      <alignment horizontal="center"/>
    </xf>
    <xf numFmtId="0" fontId="1" fillId="6" borderId="11" xfId="0" applyFont="1" applyFill="1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3"/>
  <sheetViews>
    <sheetView showGridLines="0" tabSelected="1" zoomScale="55" zoomScaleNormal="55" workbookViewId="0">
      <pane ySplit="13" topLeftCell="A14" activePane="bottomLeft" state="frozen"/>
      <selection pane="bottomLeft" activeCell="D5" sqref="D5:H5"/>
    </sheetView>
  </sheetViews>
  <sheetFormatPr defaultRowHeight="14.5" x14ac:dyDescent="0.35"/>
  <cols>
    <col min="1" max="1" width="7" customWidth="1"/>
    <col min="2" max="2" width="29" customWidth="1"/>
    <col min="3" max="3" width="16" customWidth="1"/>
    <col min="4" max="4" width="14" customWidth="1"/>
    <col min="5" max="5" width="13" customWidth="1"/>
    <col min="6" max="6" width="11" customWidth="1"/>
    <col min="7" max="8" width="14" customWidth="1"/>
    <col min="9" max="9" width="16" customWidth="1"/>
    <col min="10" max="12" width="14" customWidth="1"/>
    <col min="13" max="13" width="15" customWidth="1"/>
  </cols>
  <sheetData>
    <row r="1" spans="1:13" ht="28" customHeight="1" x14ac:dyDescent="0.35">
      <c r="A1" s="34" t="s">
        <v>108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24" customHeigh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" customHeight="1" x14ac:dyDescent="0.35">
      <c r="A3" s="11" t="s">
        <v>0</v>
      </c>
      <c r="B3" s="12"/>
      <c r="C3" s="13"/>
      <c r="D3" s="24" t="s">
        <v>1</v>
      </c>
      <c r="E3" s="20"/>
      <c r="F3" s="20"/>
      <c r="G3" s="20"/>
      <c r="H3" s="21"/>
      <c r="I3" s="36" t="s">
        <v>2</v>
      </c>
      <c r="J3" s="19" t="s">
        <v>3</v>
      </c>
      <c r="K3" s="20"/>
      <c r="L3" s="20"/>
      <c r="M3" s="21"/>
    </row>
    <row r="4" spans="1:13" ht="18" customHeight="1" x14ac:dyDescent="0.35">
      <c r="A4" s="14"/>
      <c r="B4" s="10"/>
      <c r="C4" s="15"/>
      <c r="D4" s="19" t="s">
        <v>4</v>
      </c>
      <c r="E4" s="20"/>
      <c r="F4" s="20"/>
      <c r="G4" s="20"/>
      <c r="H4" s="21"/>
      <c r="I4" s="36" t="s">
        <v>5</v>
      </c>
      <c r="J4" s="25">
        <v>46276</v>
      </c>
      <c r="K4" s="20"/>
      <c r="L4" s="20"/>
      <c r="M4" s="21"/>
    </row>
    <row r="5" spans="1:13" ht="18" customHeight="1" x14ac:dyDescent="0.35">
      <c r="A5" s="14"/>
      <c r="B5" s="10"/>
      <c r="C5" s="15"/>
      <c r="D5" s="19">
        <f>O13</f>
        <v>0</v>
      </c>
      <c r="E5" s="20"/>
      <c r="F5" s="20"/>
      <c r="G5" s="20"/>
      <c r="H5" s="21"/>
      <c r="I5" s="36" t="s">
        <v>6</v>
      </c>
      <c r="J5" s="25">
        <v>46291</v>
      </c>
      <c r="K5" s="20"/>
      <c r="L5" s="20"/>
      <c r="M5" s="21"/>
    </row>
    <row r="6" spans="1:13" ht="18" customHeight="1" x14ac:dyDescent="0.35">
      <c r="A6" s="14"/>
      <c r="B6" s="10"/>
      <c r="C6" s="15"/>
      <c r="D6" s="19" t="s">
        <v>7</v>
      </c>
      <c r="E6" s="20"/>
      <c r="F6" s="20"/>
      <c r="G6" s="20"/>
      <c r="H6" s="21"/>
      <c r="I6" s="36" t="s">
        <v>8</v>
      </c>
      <c r="J6" s="19" t="s">
        <v>9</v>
      </c>
      <c r="K6" s="20"/>
      <c r="L6" s="20"/>
      <c r="M6" s="21"/>
    </row>
    <row r="7" spans="1:13" ht="18" customHeight="1" x14ac:dyDescent="0.35">
      <c r="A7" s="16"/>
      <c r="B7" s="17"/>
      <c r="C7" s="18"/>
      <c r="D7" s="19" t="s">
        <v>10</v>
      </c>
      <c r="E7" s="20"/>
      <c r="F7" s="20"/>
      <c r="G7" s="20"/>
      <c r="H7" s="21"/>
      <c r="I7" s="36" t="s">
        <v>11</v>
      </c>
      <c r="J7" s="19" t="s">
        <v>12</v>
      </c>
      <c r="K7" s="20"/>
      <c r="L7" s="20"/>
      <c r="M7" s="21"/>
    </row>
    <row r="8" spans="1:13" ht="18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s="38" customFormat="1" ht="18" customHeight="1" x14ac:dyDescent="0.35">
      <c r="A9" s="37" t="s">
        <v>13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58" x14ac:dyDescent="0.35">
      <c r="A10" s="2" t="s">
        <v>14</v>
      </c>
      <c r="B10" s="3"/>
      <c r="C10" s="3"/>
      <c r="D10" s="28" t="s">
        <v>15</v>
      </c>
      <c r="E10" s="20"/>
      <c r="F10" s="20"/>
      <c r="G10" s="20"/>
      <c r="H10" s="20"/>
      <c r="I10" s="21"/>
      <c r="J10" s="2" t="s">
        <v>16</v>
      </c>
      <c r="K10" s="28" t="s">
        <v>110</v>
      </c>
      <c r="L10" s="20"/>
      <c r="M10" s="21"/>
    </row>
    <row r="11" spans="1:13" ht="43.5" x14ac:dyDescent="0.35">
      <c r="A11" s="2" t="s">
        <v>17</v>
      </c>
      <c r="B11" s="3"/>
      <c r="C11" s="3"/>
      <c r="D11" s="28" t="s">
        <v>109</v>
      </c>
      <c r="E11" s="20"/>
      <c r="F11" s="20"/>
      <c r="G11" s="20"/>
      <c r="H11" s="20"/>
      <c r="I11" s="21"/>
      <c r="J11" s="2" t="s">
        <v>18</v>
      </c>
      <c r="K11" s="28" t="s">
        <v>111</v>
      </c>
      <c r="L11" s="20"/>
      <c r="M11" s="21"/>
    </row>
    <row r="12" spans="1:13" ht="29" x14ac:dyDescent="0.35">
      <c r="A12" s="2" t="s">
        <v>19</v>
      </c>
      <c r="B12" s="3"/>
      <c r="C12" s="3"/>
      <c r="D12" s="31" t="s">
        <v>20</v>
      </c>
      <c r="E12" s="10"/>
      <c r="F12" s="10"/>
      <c r="G12" s="4" t="s">
        <v>21</v>
      </c>
      <c r="H12" s="31" t="s">
        <v>22</v>
      </c>
      <c r="I12" s="10"/>
      <c r="J12" s="2" t="s">
        <v>23</v>
      </c>
      <c r="K12" s="28" t="s">
        <v>112</v>
      </c>
      <c r="L12" s="20"/>
      <c r="M12" s="21"/>
    </row>
    <row r="13" spans="1:13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9" x14ac:dyDescent="0.35">
      <c r="A14" s="5" t="s">
        <v>24</v>
      </c>
      <c r="B14" s="5" t="s">
        <v>25</v>
      </c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5" t="s">
        <v>36</v>
      </c>
    </row>
    <row r="15" spans="1:13" ht="29" x14ac:dyDescent="0.35">
      <c r="A15" s="4">
        <v>1</v>
      </c>
      <c r="B15" s="4" t="s">
        <v>37</v>
      </c>
      <c r="C15" s="4" t="s">
        <v>38</v>
      </c>
      <c r="D15" s="4" t="s">
        <v>39</v>
      </c>
      <c r="E15" s="4" t="s">
        <v>40</v>
      </c>
      <c r="F15" s="4" t="s">
        <v>41</v>
      </c>
      <c r="G15" s="6">
        <v>210</v>
      </c>
      <c r="H15" s="7">
        <v>420</v>
      </c>
      <c r="I15" s="8">
        <v>2</v>
      </c>
      <c r="J15" s="7">
        <f t="shared" ref="J15:J29" si="0">IF(OR(G15="",H15=""),0,G15*H15*(1-IF(I15="",0,I15)/100))</f>
        <v>86436</v>
      </c>
      <c r="K15" s="8"/>
      <c r="L15" s="7">
        <f t="shared" ref="L15:L29" si="1">J15*IF(K15="",0,K15)/100</f>
        <v>0</v>
      </c>
      <c r="M15" s="7">
        <f t="shared" ref="M15:M29" si="2">J15+L15</f>
        <v>86436</v>
      </c>
    </row>
    <row r="16" spans="1:13" x14ac:dyDescent="0.35">
      <c r="A16" s="4">
        <v>2</v>
      </c>
      <c r="B16" s="4" t="s">
        <v>42</v>
      </c>
      <c r="C16" s="4" t="s">
        <v>43</v>
      </c>
      <c r="D16" s="4" t="s">
        <v>44</v>
      </c>
      <c r="E16" s="4" t="s">
        <v>40</v>
      </c>
      <c r="F16" s="4" t="s">
        <v>41</v>
      </c>
      <c r="G16" s="6">
        <v>110</v>
      </c>
      <c r="H16" s="7">
        <v>390</v>
      </c>
      <c r="I16" s="8">
        <v>1</v>
      </c>
      <c r="J16" s="7">
        <f t="shared" si="0"/>
        <v>42471</v>
      </c>
      <c r="K16" s="8"/>
      <c r="L16" s="7">
        <f t="shared" si="1"/>
        <v>0</v>
      </c>
      <c r="M16" s="7">
        <f t="shared" si="2"/>
        <v>42471</v>
      </c>
    </row>
    <row r="17" spans="1:13" ht="29" x14ac:dyDescent="0.35">
      <c r="A17" s="4">
        <v>3</v>
      </c>
      <c r="B17" s="4" t="s">
        <v>45</v>
      </c>
      <c r="C17" s="4" t="s">
        <v>46</v>
      </c>
      <c r="D17" s="4" t="s">
        <v>47</v>
      </c>
      <c r="E17" s="4" t="s">
        <v>40</v>
      </c>
      <c r="F17" s="4" t="s">
        <v>41</v>
      </c>
      <c r="G17" s="6">
        <v>90</v>
      </c>
      <c r="H17" s="7">
        <v>400</v>
      </c>
      <c r="I17" s="8">
        <v>0</v>
      </c>
      <c r="J17" s="7">
        <f t="shared" si="0"/>
        <v>36000</v>
      </c>
      <c r="K17" s="8"/>
      <c r="L17" s="7">
        <f t="shared" si="1"/>
        <v>0</v>
      </c>
      <c r="M17" s="7">
        <f t="shared" si="2"/>
        <v>36000</v>
      </c>
    </row>
    <row r="18" spans="1:13" x14ac:dyDescent="0.35">
      <c r="A18" s="4">
        <v>4</v>
      </c>
      <c r="B18" s="4" t="s">
        <v>42</v>
      </c>
      <c r="C18" s="4" t="s">
        <v>48</v>
      </c>
      <c r="D18" s="4" t="s">
        <v>44</v>
      </c>
      <c r="E18" s="4" t="s">
        <v>40</v>
      </c>
      <c r="F18" s="4" t="s">
        <v>41</v>
      </c>
      <c r="G18" s="6">
        <v>80</v>
      </c>
      <c r="H18" s="7">
        <v>385</v>
      </c>
      <c r="I18" s="8">
        <v>1.5</v>
      </c>
      <c r="J18" s="7">
        <f t="shared" si="0"/>
        <v>30338</v>
      </c>
      <c r="K18" s="8"/>
      <c r="L18" s="7">
        <f t="shared" si="1"/>
        <v>0</v>
      </c>
      <c r="M18" s="7">
        <f t="shared" si="2"/>
        <v>30338</v>
      </c>
    </row>
    <row r="19" spans="1:13" ht="18" customHeight="1" x14ac:dyDescent="0.35">
      <c r="A19" s="4">
        <v>5</v>
      </c>
      <c r="B19" s="4"/>
      <c r="C19" s="4"/>
      <c r="D19" s="4"/>
      <c r="E19" s="4"/>
      <c r="F19" s="4"/>
      <c r="G19" s="6"/>
      <c r="H19" s="7"/>
      <c r="I19" s="8"/>
      <c r="J19" s="7">
        <f t="shared" si="0"/>
        <v>0</v>
      </c>
      <c r="K19" s="8"/>
      <c r="L19" s="7">
        <f t="shared" si="1"/>
        <v>0</v>
      </c>
      <c r="M19" s="7">
        <f t="shared" si="2"/>
        <v>0</v>
      </c>
    </row>
    <row r="20" spans="1:13" ht="18" customHeight="1" x14ac:dyDescent="0.35">
      <c r="A20" s="4">
        <v>6</v>
      </c>
      <c r="B20" s="4"/>
      <c r="C20" s="4"/>
      <c r="D20" s="4"/>
      <c r="E20" s="4"/>
      <c r="F20" s="4"/>
      <c r="G20" s="6"/>
      <c r="H20" s="7"/>
      <c r="I20" s="8"/>
      <c r="J20" s="7">
        <f t="shared" si="0"/>
        <v>0</v>
      </c>
      <c r="K20" s="8"/>
      <c r="L20" s="7">
        <f t="shared" si="1"/>
        <v>0</v>
      </c>
      <c r="M20" s="7">
        <f t="shared" si="2"/>
        <v>0</v>
      </c>
    </row>
    <row r="21" spans="1:13" ht="18" customHeight="1" x14ac:dyDescent="0.35">
      <c r="A21" s="4">
        <v>7</v>
      </c>
      <c r="B21" s="4"/>
      <c r="C21" s="4"/>
      <c r="D21" s="4"/>
      <c r="E21" s="4"/>
      <c r="F21" s="4"/>
      <c r="G21" s="6"/>
      <c r="H21" s="7"/>
      <c r="I21" s="8"/>
      <c r="J21" s="7">
        <f t="shared" si="0"/>
        <v>0</v>
      </c>
      <c r="K21" s="8"/>
      <c r="L21" s="7">
        <f t="shared" si="1"/>
        <v>0</v>
      </c>
      <c r="M21" s="7">
        <f t="shared" si="2"/>
        <v>0</v>
      </c>
    </row>
    <row r="22" spans="1:13" ht="18" customHeight="1" x14ac:dyDescent="0.35">
      <c r="A22" s="4">
        <v>8</v>
      </c>
      <c r="B22" s="4"/>
      <c r="C22" s="4"/>
      <c r="D22" s="4"/>
      <c r="E22" s="4"/>
      <c r="F22" s="4"/>
      <c r="G22" s="6"/>
      <c r="H22" s="7"/>
      <c r="I22" s="8"/>
      <c r="J22" s="7">
        <f t="shared" si="0"/>
        <v>0</v>
      </c>
      <c r="K22" s="8"/>
      <c r="L22" s="7">
        <f t="shared" si="1"/>
        <v>0</v>
      </c>
      <c r="M22" s="7">
        <f t="shared" si="2"/>
        <v>0</v>
      </c>
    </row>
    <row r="23" spans="1:13" ht="18" customHeight="1" x14ac:dyDescent="0.35">
      <c r="A23" s="4">
        <v>9</v>
      </c>
      <c r="B23" s="4"/>
      <c r="C23" s="4"/>
      <c r="D23" s="4"/>
      <c r="E23" s="4"/>
      <c r="F23" s="4"/>
      <c r="G23" s="6"/>
      <c r="H23" s="7"/>
      <c r="I23" s="8"/>
      <c r="J23" s="7">
        <f t="shared" si="0"/>
        <v>0</v>
      </c>
      <c r="K23" s="8"/>
      <c r="L23" s="7">
        <f t="shared" si="1"/>
        <v>0</v>
      </c>
      <c r="M23" s="7">
        <f t="shared" si="2"/>
        <v>0</v>
      </c>
    </row>
    <row r="24" spans="1:13" ht="18" customHeight="1" x14ac:dyDescent="0.35">
      <c r="A24" s="4">
        <v>10</v>
      </c>
      <c r="B24" s="4"/>
      <c r="C24" s="4"/>
      <c r="D24" s="4"/>
      <c r="E24" s="4"/>
      <c r="F24" s="4"/>
      <c r="G24" s="6"/>
      <c r="H24" s="7"/>
      <c r="I24" s="8"/>
      <c r="J24" s="7">
        <f t="shared" si="0"/>
        <v>0</v>
      </c>
      <c r="K24" s="8"/>
      <c r="L24" s="7">
        <f t="shared" si="1"/>
        <v>0</v>
      </c>
      <c r="M24" s="7">
        <f t="shared" si="2"/>
        <v>0</v>
      </c>
    </row>
    <row r="25" spans="1:13" ht="18" customHeight="1" x14ac:dyDescent="0.35">
      <c r="A25" s="4">
        <v>11</v>
      </c>
      <c r="B25" s="4"/>
      <c r="C25" s="4"/>
      <c r="D25" s="4"/>
      <c r="E25" s="4"/>
      <c r="F25" s="4"/>
      <c r="G25" s="6"/>
      <c r="H25" s="7"/>
      <c r="I25" s="8"/>
      <c r="J25" s="7">
        <f t="shared" si="0"/>
        <v>0</v>
      </c>
      <c r="K25" s="8"/>
      <c r="L25" s="7">
        <f t="shared" si="1"/>
        <v>0</v>
      </c>
      <c r="M25" s="7">
        <f t="shared" si="2"/>
        <v>0</v>
      </c>
    </row>
    <row r="26" spans="1:13" ht="18" customHeight="1" x14ac:dyDescent="0.35">
      <c r="A26" s="4">
        <v>12</v>
      </c>
      <c r="B26" s="4"/>
      <c r="C26" s="4"/>
      <c r="D26" s="4"/>
      <c r="E26" s="4"/>
      <c r="F26" s="4"/>
      <c r="G26" s="6"/>
      <c r="H26" s="7"/>
      <c r="I26" s="8"/>
      <c r="J26" s="7">
        <f t="shared" si="0"/>
        <v>0</v>
      </c>
      <c r="K26" s="8"/>
      <c r="L26" s="7">
        <f t="shared" si="1"/>
        <v>0</v>
      </c>
      <c r="M26" s="7">
        <f t="shared" si="2"/>
        <v>0</v>
      </c>
    </row>
    <row r="27" spans="1:13" ht="18" customHeight="1" x14ac:dyDescent="0.35">
      <c r="A27" s="4">
        <v>13</v>
      </c>
      <c r="B27" s="4"/>
      <c r="C27" s="4"/>
      <c r="D27" s="4"/>
      <c r="E27" s="4"/>
      <c r="F27" s="4"/>
      <c r="G27" s="6"/>
      <c r="H27" s="7"/>
      <c r="I27" s="8"/>
      <c r="J27" s="7">
        <f t="shared" si="0"/>
        <v>0</v>
      </c>
      <c r="K27" s="8"/>
      <c r="L27" s="7">
        <f t="shared" si="1"/>
        <v>0</v>
      </c>
      <c r="M27" s="7">
        <f t="shared" si="2"/>
        <v>0</v>
      </c>
    </row>
    <row r="28" spans="1:13" ht="18" customHeight="1" x14ac:dyDescent="0.35">
      <c r="A28" s="4">
        <v>14</v>
      </c>
      <c r="B28" s="4"/>
      <c r="C28" s="4"/>
      <c r="D28" s="4"/>
      <c r="E28" s="4"/>
      <c r="F28" s="4"/>
      <c r="G28" s="6"/>
      <c r="H28" s="7"/>
      <c r="I28" s="8"/>
      <c r="J28" s="7">
        <f t="shared" si="0"/>
        <v>0</v>
      </c>
      <c r="K28" s="8"/>
      <c r="L28" s="7">
        <f t="shared" si="1"/>
        <v>0</v>
      </c>
      <c r="M28" s="7">
        <f t="shared" si="2"/>
        <v>0</v>
      </c>
    </row>
    <row r="29" spans="1:13" ht="18" customHeight="1" x14ac:dyDescent="0.35">
      <c r="A29" s="4">
        <v>15</v>
      </c>
      <c r="B29" s="4"/>
      <c r="C29" s="4"/>
      <c r="D29" s="4"/>
      <c r="E29" s="4"/>
      <c r="F29" s="4"/>
      <c r="G29" s="6"/>
      <c r="H29" s="7"/>
      <c r="I29" s="8"/>
      <c r="J29" s="7">
        <f t="shared" si="0"/>
        <v>0</v>
      </c>
      <c r="K29" s="8"/>
      <c r="L29" s="7">
        <f t="shared" si="1"/>
        <v>0</v>
      </c>
      <c r="M29" s="7">
        <f t="shared" si="2"/>
        <v>0</v>
      </c>
    </row>
    <row r="30" spans="1:13" ht="18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8" customHeight="1" x14ac:dyDescent="0.35">
      <c r="A31" s="27" t="s">
        <v>49</v>
      </c>
      <c r="B31" s="10"/>
      <c r="C31" s="10"/>
      <c r="D31" s="10"/>
      <c r="E31" s="10"/>
      <c r="F31" s="10"/>
      <c r="G31" s="10"/>
      <c r="H31" s="1"/>
      <c r="I31" s="32" t="s">
        <v>50</v>
      </c>
      <c r="J31" s="10"/>
      <c r="K31" s="1"/>
      <c r="L31" s="1"/>
      <c r="M31" s="1"/>
    </row>
    <row r="32" spans="1:13" ht="18" customHeight="1" x14ac:dyDescent="0.35">
      <c r="A32" s="9" t="s">
        <v>51</v>
      </c>
      <c r="B32" s="1"/>
      <c r="C32" s="1"/>
      <c r="D32" s="23">
        <v>50000</v>
      </c>
      <c r="E32" s="20"/>
      <c r="F32" s="20"/>
      <c r="G32" s="21"/>
      <c r="H32" s="1"/>
      <c r="I32" s="22" t="s">
        <v>52</v>
      </c>
      <c r="J32" s="21"/>
      <c r="K32" s="23">
        <f>SUMPRODUCT(G15:G29,H15:H29)</f>
        <v>197900</v>
      </c>
      <c r="L32" s="20"/>
      <c r="M32" s="21"/>
    </row>
    <row r="33" spans="1:13" ht="18" customHeight="1" x14ac:dyDescent="0.35">
      <c r="A33" s="9" t="s">
        <v>53</v>
      </c>
      <c r="B33" s="1"/>
      <c r="C33" s="1"/>
      <c r="D33" s="23">
        <f>K40-D32</f>
        <v>145245</v>
      </c>
      <c r="E33" s="20"/>
      <c r="F33" s="20"/>
      <c r="G33" s="21"/>
      <c r="H33" s="1"/>
      <c r="I33" s="22" t="s">
        <v>54</v>
      </c>
      <c r="J33" s="21"/>
      <c r="K33" s="23">
        <f>SUMPRODUCT(G15:G29,H15:H29,I15:I29)/100</f>
        <v>2655</v>
      </c>
      <c r="L33" s="20"/>
      <c r="M33" s="21"/>
    </row>
    <row r="34" spans="1:13" ht="18" customHeight="1" x14ac:dyDescent="0.35">
      <c r="A34" s="9" t="s">
        <v>55</v>
      </c>
      <c r="B34" s="1"/>
      <c r="C34" s="1"/>
      <c r="D34" s="26" t="s">
        <v>56</v>
      </c>
      <c r="E34" s="12"/>
      <c r="F34" s="12"/>
      <c r="G34" s="13"/>
      <c r="H34" s="1"/>
      <c r="I34" s="22" t="s">
        <v>57</v>
      </c>
      <c r="J34" s="21"/>
      <c r="K34" s="23">
        <f>K32-K33</f>
        <v>195245</v>
      </c>
      <c r="L34" s="20"/>
      <c r="M34" s="21"/>
    </row>
    <row r="35" spans="1:13" ht="18" customHeight="1" x14ac:dyDescent="0.35">
      <c r="A35" s="1"/>
      <c r="B35" s="1"/>
      <c r="C35" s="1"/>
      <c r="D35" s="16"/>
      <c r="E35" s="17"/>
      <c r="F35" s="17"/>
      <c r="G35" s="18"/>
      <c r="H35" s="1"/>
      <c r="I35" s="22" t="s">
        <v>58</v>
      </c>
      <c r="J35" s="21"/>
      <c r="K35" s="23">
        <f>IF($J$7="Intra-State",SUM(L15:L29)/2,0)</f>
        <v>0</v>
      </c>
      <c r="L35" s="20"/>
      <c r="M35" s="21"/>
    </row>
    <row r="36" spans="1:13" ht="18" customHeight="1" x14ac:dyDescent="0.35">
      <c r="A36" s="1"/>
      <c r="B36" s="1"/>
      <c r="C36" s="1"/>
      <c r="D36" s="1"/>
      <c r="E36" s="1"/>
      <c r="F36" s="1"/>
      <c r="G36" s="1"/>
      <c r="H36" s="1"/>
      <c r="I36" s="22" t="s">
        <v>59</v>
      </c>
      <c r="J36" s="21"/>
      <c r="K36" s="23">
        <f>IF($J$7="Intra-State",SUM(L15:L29)/2,0)</f>
        <v>0</v>
      </c>
      <c r="L36" s="20"/>
      <c r="M36" s="21"/>
    </row>
    <row r="37" spans="1:13" ht="18" customHeight="1" x14ac:dyDescent="0.35">
      <c r="A37" s="27" t="s">
        <v>60</v>
      </c>
      <c r="B37" s="10"/>
      <c r="C37" s="10"/>
      <c r="D37" s="10"/>
      <c r="E37" s="10"/>
      <c r="F37" s="10"/>
      <c r="G37" s="10"/>
      <c r="H37" s="10"/>
      <c r="I37" s="22" t="s">
        <v>61</v>
      </c>
      <c r="J37" s="21"/>
      <c r="K37" s="23">
        <f>IF($J$7="Inter-State",SUM(L15:L29),0)</f>
        <v>0</v>
      </c>
      <c r="L37" s="20"/>
      <c r="M37" s="21"/>
    </row>
    <row r="38" spans="1:13" ht="18" customHeight="1" x14ac:dyDescent="0.35">
      <c r="A38" s="28" t="s">
        <v>62</v>
      </c>
      <c r="B38" s="20"/>
      <c r="C38" s="20"/>
      <c r="D38" s="20"/>
      <c r="E38" s="20"/>
      <c r="F38" s="20"/>
      <c r="G38" s="20"/>
      <c r="H38" s="21"/>
      <c r="I38" s="22" t="s">
        <v>63</v>
      </c>
      <c r="J38" s="21"/>
      <c r="K38" s="23">
        <v>0</v>
      </c>
      <c r="L38" s="20"/>
      <c r="M38" s="21"/>
    </row>
    <row r="39" spans="1:13" ht="18" customHeight="1" x14ac:dyDescent="0.35">
      <c r="A39" s="28" t="s">
        <v>64</v>
      </c>
      <c r="B39" s="20"/>
      <c r="C39" s="20"/>
      <c r="D39" s="20"/>
      <c r="E39" s="20"/>
      <c r="F39" s="20"/>
      <c r="G39" s="20"/>
      <c r="H39" s="21"/>
      <c r="I39" s="22" t="s">
        <v>65</v>
      </c>
      <c r="J39" s="21"/>
      <c r="K39" s="23">
        <f>ROUND(K34+K35+K36+K37+K38,0)-(K34+K35+K36+K37+K38)</f>
        <v>0</v>
      </c>
      <c r="L39" s="20"/>
      <c r="M39" s="21"/>
    </row>
    <row r="40" spans="1:13" ht="18" customHeight="1" x14ac:dyDescent="0.4">
      <c r="A40" s="28" t="s">
        <v>66</v>
      </c>
      <c r="B40" s="20"/>
      <c r="C40" s="20"/>
      <c r="D40" s="20"/>
      <c r="E40" s="20"/>
      <c r="F40" s="20"/>
      <c r="G40" s="20"/>
      <c r="H40" s="21"/>
      <c r="I40" s="33" t="s">
        <v>67</v>
      </c>
      <c r="J40" s="21"/>
      <c r="K40" s="29">
        <f>K34+K35+K36+K37+K38+K39</f>
        <v>195245</v>
      </c>
      <c r="L40" s="20"/>
      <c r="M40" s="21"/>
    </row>
    <row r="41" spans="1:13" ht="18" customHeight="1" x14ac:dyDescent="0.35">
      <c r="A41" s="28" t="s">
        <v>68</v>
      </c>
      <c r="B41" s="20"/>
      <c r="C41" s="20"/>
      <c r="D41" s="20"/>
      <c r="E41" s="20"/>
      <c r="F41" s="20"/>
      <c r="G41" s="20"/>
      <c r="H41" s="21"/>
      <c r="I41" s="1"/>
      <c r="J41" s="1"/>
      <c r="K41" s="1"/>
      <c r="L41" s="1"/>
      <c r="M41" s="1"/>
    </row>
    <row r="42" spans="1:13" ht="18" customHeight="1" x14ac:dyDescent="0.35">
      <c r="A42" s="28" t="s">
        <v>69</v>
      </c>
      <c r="B42" s="20"/>
      <c r="C42" s="20"/>
      <c r="D42" s="20"/>
      <c r="E42" s="20"/>
      <c r="F42" s="20"/>
      <c r="G42" s="20"/>
      <c r="H42" s="21"/>
      <c r="I42" s="1"/>
      <c r="J42" s="1"/>
      <c r="K42" s="1"/>
      <c r="L42" s="1"/>
      <c r="M42" s="1"/>
    </row>
    <row r="43" spans="1:13" ht="18" customHeight="1" x14ac:dyDescent="0.35">
      <c r="A43" s="28" t="s">
        <v>70</v>
      </c>
      <c r="B43" s="20"/>
      <c r="C43" s="20"/>
      <c r="D43" s="20"/>
      <c r="E43" s="20"/>
      <c r="F43" s="20"/>
      <c r="G43" s="20"/>
      <c r="H43" s="21"/>
      <c r="I43" s="1"/>
      <c r="J43" s="1"/>
      <c r="K43" s="1"/>
      <c r="L43" s="1"/>
      <c r="M43" s="1"/>
    </row>
    <row r="44" spans="1:13" ht="18" customHeight="1" x14ac:dyDescent="0.35">
      <c r="A44" s="28" t="s">
        <v>71</v>
      </c>
      <c r="B44" s="20"/>
      <c r="C44" s="20"/>
      <c r="D44" s="20"/>
      <c r="E44" s="20"/>
      <c r="F44" s="20"/>
      <c r="G44" s="20"/>
      <c r="H44" s="21"/>
      <c r="I44" s="1"/>
      <c r="J44" s="1"/>
      <c r="K44" s="1"/>
      <c r="L44" s="1"/>
      <c r="M44" s="1"/>
    </row>
    <row r="45" spans="1:13" ht="18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" customHeight="1" x14ac:dyDescent="0.35">
      <c r="A46" s="27" t="s">
        <v>72</v>
      </c>
      <c r="B46" s="10"/>
      <c r="C46" s="10"/>
      <c r="D46" s="10"/>
      <c r="E46" s="10"/>
      <c r="F46" s="10"/>
      <c r="G46" s="10"/>
      <c r="H46" s="10"/>
      <c r="I46" s="27" t="s">
        <v>73</v>
      </c>
      <c r="J46" s="10"/>
      <c r="K46" s="10"/>
      <c r="L46" s="10"/>
      <c r="M46" s="10"/>
    </row>
    <row r="47" spans="1:13" ht="18" customHeight="1" x14ac:dyDescent="0.35">
      <c r="A47" s="9" t="s">
        <v>74</v>
      </c>
      <c r="B47" s="1"/>
      <c r="C47" s="1"/>
      <c r="D47" s="26" t="s">
        <v>75</v>
      </c>
      <c r="E47" s="20"/>
      <c r="F47" s="20"/>
      <c r="G47" s="20"/>
      <c r="H47" s="21"/>
      <c r="I47" s="9" t="s">
        <v>76</v>
      </c>
      <c r="J47" s="26" t="s">
        <v>77</v>
      </c>
      <c r="K47" s="20"/>
      <c r="L47" s="20"/>
      <c r="M47" s="21"/>
    </row>
    <row r="48" spans="1:13" ht="18" customHeight="1" x14ac:dyDescent="0.35">
      <c r="A48" s="9" t="s">
        <v>78</v>
      </c>
      <c r="B48" s="1"/>
      <c r="C48" s="1"/>
      <c r="D48" s="26" t="s">
        <v>1</v>
      </c>
      <c r="E48" s="20"/>
      <c r="F48" s="20"/>
      <c r="G48" s="20"/>
      <c r="H48" s="21"/>
      <c r="I48" s="9" t="s">
        <v>79</v>
      </c>
      <c r="J48" s="26" t="s">
        <v>80</v>
      </c>
      <c r="K48" s="20"/>
      <c r="L48" s="20"/>
      <c r="M48" s="21"/>
    </row>
    <row r="49" spans="1:13" ht="18" customHeight="1" x14ac:dyDescent="0.35">
      <c r="A49" s="9" t="s">
        <v>81</v>
      </c>
      <c r="B49" s="1"/>
      <c r="C49" s="1"/>
      <c r="D49" s="26" t="s">
        <v>82</v>
      </c>
      <c r="E49" s="20"/>
      <c r="F49" s="20"/>
      <c r="G49" s="20"/>
      <c r="H49" s="21"/>
      <c r="I49" s="9" t="s">
        <v>83</v>
      </c>
      <c r="J49" s="26" t="s">
        <v>84</v>
      </c>
      <c r="K49" s="20"/>
      <c r="L49" s="20"/>
      <c r="M49" s="21"/>
    </row>
    <row r="50" spans="1:13" ht="18" customHeight="1" x14ac:dyDescent="0.35">
      <c r="A50" s="9" t="s">
        <v>85</v>
      </c>
      <c r="B50" s="1"/>
      <c r="C50" s="1"/>
      <c r="D50" s="26" t="s">
        <v>86</v>
      </c>
      <c r="E50" s="20"/>
      <c r="F50" s="20"/>
      <c r="G50" s="20"/>
      <c r="H50" s="21"/>
      <c r="I50" s="9" t="s">
        <v>87</v>
      </c>
      <c r="J50" s="26" t="s">
        <v>88</v>
      </c>
      <c r="K50" s="20"/>
      <c r="L50" s="20"/>
      <c r="M50" s="21"/>
    </row>
    <row r="51" spans="1:13" ht="18" customHeight="1" x14ac:dyDescent="0.35">
      <c r="A51" s="9" t="s">
        <v>89</v>
      </c>
      <c r="B51" s="1"/>
      <c r="C51" s="1"/>
      <c r="D51" s="26" t="s">
        <v>90</v>
      </c>
      <c r="E51" s="20"/>
      <c r="F51" s="20"/>
      <c r="G51" s="20"/>
      <c r="H51" s="21"/>
      <c r="I51" s="9" t="s">
        <v>91</v>
      </c>
      <c r="J51" s="26" t="s">
        <v>92</v>
      </c>
      <c r="K51" s="20"/>
      <c r="L51" s="20"/>
      <c r="M51" s="21"/>
    </row>
    <row r="52" spans="1:13" ht="18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" customHeight="1" x14ac:dyDescent="0.35">
      <c r="A53" s="30" t="s">
        <v>93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</sheetData>
  <mergeCells count="64">
    <mergeCell ref="D50:H50"/>
    <mergeCell ref="K11:M11"/>
    <mergeCell ref="A40:H40"/>
    <mergeCell ref="J49:M49"/>
    <mergeCell ref="D10:I10"/>
    <mergeCell ref="H12:I12"/>
    <mergeCell ref="I35:J35"/>
    <mergeCell ref="I38:J38"/>
    <mergeCell ref="A43:H43"/>
    <mergeCell ref="K36:M36"/>
    <mergeCell ref="A53:M53"/>
    <mergeCell ref="D33:G33"/>
    <mergeCell ref="I36:J36"/>
    <mergeCell ref="K12:M12"/>
    <mergeCell ref="J51:M51"/>
    <mergeCell ref="J48:M48"/>
    <mergeCell ref="A31:G31"/>
    <mergeCell ref="I32:J32"/>
    <mergeCell ref="D12:F12"/>
    <mergeCell ref="D49:H49"/>
    <mergeCell ref="K39:M39"/>
    <mergeCell ref="A41:H41"/>
    <mergeCell ref="I37:J37"/>
    <mergeCell ref="A37:H37"/>
    <mergeCell ref="A46:H46"/>
    <mergeCell ref="D51:H51"/>
    <mergeCell ref="D48:H48"/>
    <mergeCell ref="K40:M40"/>
    <mergeCell ref="J3:M3"/>
    <mergeCell ref="I46:M46"/>
    <mergeCell ref="J47:M47"/>
    <mergeCell ref="A38:H38"/>
    <mergeCell ref="K35:M35"/>
    <mergeCell ref="A44:H44"/>
    <mergeCell ref="I31:J31"/>
    <mergeCell ref="J7:M7"/>
    <mergeCell ref="I40:J40"/>
    <mergeCell ref="J50:M50"/>
    <mergeCell ref="A9:M9"/>
    <mergeCell ref="J5:M5"/>
    <mergeCell ref="D7:H7"/>
    <mergeCell ref="K38:M38"/>
    <mergeCell ref="D47:H47"/>
    <mergeCell ref="K10:M10"/>
    <mergeCell ref="K37:M37"/>
    <mergeCell ref="D34:G35"/>
    <mergeCell ref="I33:J33"/>
    <mergeCell ref="A42:H42"/>
    <mergeCell ref="J6:M6"/>
    <mergeCell ref="D11:I11"/>
    <mergeCell ref="I34:J34"/>
    <mergeCell ref="A39:H39"/>
    <mergeCell ref="K32:M32"/>
    <mergeCell ref="A1:M2"/>
    <mergeCell ref="A3:C7"/>
    <mergeCell ref="D6:H6"/>
    <mergeCell ref="I39:J39"/>
    <mergeCell ref="K34:M34"/>
    <mergeCell ref="D4:H4"/>
    <mergeCell ref="D3:H3"/>
    <mergeCell ref="D32:G32"/>
    <mergeCell ref="K33:M33"/>
    <mergeCell ref="J4:M4"/>
    <mergeCell ref="D5:H5"/>
  </mergeCells>
  <dataValidations count="4">
    <dataValidation type="list" allowBlank="1" sqref="F15:F29" xr:uid="{00000000-0002-0000-0000-000000000000}">
      <formula1>"Bag,MT,Kg,Ton,Nos"</formula1>
    </dataValidation>
    <dataValidation type="list" allowBlank="1" sqref="K15:K29" xr:uid="{00000000-0002-0000-0000-000001000000}">
      <formula1>"0,5,12,18,28"</formula1>
    </dataValidation>
    <dataValidation type="list" sqref="J7" xr:uid="{00000000-0002-0000-0000-000002000000}">
      <formula1>"Intra-State,Inter-State"</formula1>
    </dataValidation>
    <dataValidation type="list" sqref="J6" xr:uid="{00000000-0002-0000-0000-000003000000}">
      <formula1>"Advance / Credit,100% Advance,50% Advance,Balance on Delivery,30 Days Credit"</formula1>
    </dataValidation>
  </dataValidations>
  <pageMargins left="0.25" right="0.25" top="0.35" bottom="0.35" header="0.2" footer="0.2"/>
  <pageSetup paperSize="9" fitToHeight="0" orientation="portrait"/>
  <headerFooter>
    <oddFooter>&amp;LConfidential&amp;CPage &amp;P of &amp;N&amp;RCement Quotation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showGridLines="0" workbookViewId="0">
      <selection activeCell="B10" sqref="B10"/>
    </sheetView>
  </sheetViews>
  <sheetFormatPr defaultRowHeight="14.5" x14ac:dyDescent="0.35"/>
  <cols>
    <col min="1" max="1" width="34.1796875" style="41" bestFit="1" customWidth="1"/>
    <col min="2" max="2" width="14" style="41" customWidth="1"/>
    <col min="3" max="3" width="20" style="41" customWidth="1"/>
    <col min="4" max="4" width="28" style="41" customWidth="1"/>
  </cols>
  <sheetData>
    <row r="1" spans="1:4" ht="21" x14ac:dyDescent="0.5">
      <c r="A1" s="39" t="s">
        <v>94</v>
      </c>
      <c r="B1" s="39"/>
      <c r="C1" s="39"/>
      <c r="D1" s="39"/>
    </row>
    <row r="3" spans="1:4" s="38" customFormat="1" x14ac:dyDescent="0.35">
      <c r="A3" s="40" t="s">
        <v>95</v>
      </c>
      <c r="B3" s="40" t="s">
        <v>96</v>
      </c>
      <c r="C3" s="40" t="s">
        <v>97</v>
      </c>
      <c r="D3" s="40" t="s">
        <v>8</v>
      </c>
    </row>
    <row r="4" spans="1:4" x14ac:dyDescent="0.35">
      <c r="A4" s="41" t="s">
        <v>41</v>
      </c>
      <c r="B4" s="41">
        <v>0</v>
      </c>
      <c r="C4" s="41" t="s">
        <v>12</v>
      </c>
      <c r="D4" s="41" t="s">
        <v>98</v>
      </c>
    </row>
    <row r="5" spans="1:4" x14ac:dyDescent="0.35">
      <c r="A5" s="41" t="s">
        <v>99</v>
      </c>
      <c r="B5" s="41">
        <v>5</v>
      </c>
      <c r="C5" s="41" t="s">
        <v>100</v>
      </c>
      <c r="D5" s="41" t="s">
        <v>101</v>
      </c>
    </row>
    <row r="6" spans="1:4" x14ac:dyDescent="0.35">
      <c r="A6" s="41" t="s">
        <v>102</v>
      </c>
      <c r="B6" s="41">
        <v>12</v>
      </c>
      <c r="D6" s="41" t="s">
        <v>103</v>
      </c>
    </row>
    <row r="7" spans="1:4" x14ac:dyDescent="0.35">
      <c r="A7" s="41" t="s">
        <v>104</v>
      </c>
      <c r="B7" s="41">
        <v>18</v>
      </c>
      <c r="D7" s="41" t="s">
        <v>105</v>
      </c>
    </row>
    <row r="8" spans="1:4" x14ac:dyDescent="0.35">
      <c r="A8" s="41" t="s">
        <v>106</v>
      </c>
      <c r="B8" s="41">
        <v>28</v>
      </c>
      <c r="D8" s="41" t="s">
        <v>107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Quotation</vt:lpstr>
      <vt:lpstr>Settings</vt:lpstr>
      <vt:lpstr>Quotation!Print_Area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2026-09-11T16:06:26Z</dcterms:created>
  <dcterms:modified xsi:type="dcterms:W3CDTF">2026-09-12T01:58:10Z</dcterms:modified>
</cp:coreProperties>
</file>