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16"/>
  </bookViews>
  <sheets>
    <sheet name="Business Expenses" sheetId="1" r:id="rId1"/>
    <sheet name="Summary" sheetId="2" r:id="rId2"/>
  </sheets>
  <definedNames>
    <definedName name="_xlnm._FilterDatabase" localSheetId="0" hidden="1">'Business Expenses'!$A$4:$O$14</definedName>
    <definedName name="_xlnm.Print_Titles" localSheetId="0">'Business Expenses'!$1:$4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0" i="2" l="1"/>
  <c r="E19" i="2"/>
  <c r="E18" i="2"/>
  <c r="E17" i="2"/>
  <c r="E16" i="2"/>
  <c r="E15" i="2"/>
  <c r="E14" i="2"/>
  <c r="H8" i="2"/>
  <c r="H7" i="2"/>
  <c r="B7" i="2"/>
  <c r="H6" i="2"/>
  <c r="L14" i="1"/>
  <c r="M14" i="1" s="1"/>
  <c r="E13" i="2" s="1"/>
  <c r="L13" i="1"/>
  <c r="M13" i="1" s="1"/>
  <c r="E12" i="2" s="1"/>
  <c r="L12" i="1"/>
  <c r="M12" i="1" s="1"/>
  <c r="E11" i="2" s="1"/>
  <c r="L11" i="1"/>
  <c r="M11" i="1" s="1"/>
  <c r="L10" i="1"/>
  <c r="M10" i="1" s="1"/>
  <c r="E9" i="2" s="1"/>
  <c r="L9" i="1"/>
  <c r="M9" i="1" s="1"/>
  <c r="E8" i="2" s="1"/>
  <c r="L8" i="1"/>
  <c r="M8" i="1" s="1"/>
  <c r="E7" i="2" s="1"/>
  <c r="L7" i="1"/>
  <c r="M7" i="1" s="1"/>
  <c r="E6" i="2" s="1"/>
  <c r="L6" i="1"/>
  <c r="M6" i="1" s="1"/>
  <c r="E5" i="2" s="1"/>
  <c r="L5" i="1"/>
  <c r="H5" i="2" l="1"/>
  <c r="B4" i="2"/>
  <c r="M5" i="1"/>
  <c r="B6" i="2"/>
  <c r="B3" i="2"/>
  <c r="B5" i="2"/>
  <c r="B8" i="2"/>
  <c r="E10" i="2"/>
  <c r="E4" i="2" l="1"/>
  <c r="H4" i="2"/>
</calcChain>
</file>

<file path=xl/sharedStrings.xml><?xml version="1.0" encoding="utf-8"?>
<sst xmlns="http://schemas.openxmlformats.org/spreadsheetml/2006/main" count="136" uniqueCount="104">
  <si>
    <t>BUSINESS EXPENSES SHEET</t>
  </si>
  <si>
    <t>Professional expense tracker for recording, categorizing and monitoring business spending</t>
  </si>
  <si>
    <t>S.No.</t>
  </si>
  <si>
    <t>Date</t>
  </si>
  <si>
    <t>Expense ID</t>
  </si>
  <si>
    <t>Category</t>
  </si>
  <si>
    <t>Description</t>
  </si>
  <si>
    <t>Vendor</t>
  </si>
  <si>
    <t>Payment Method</t>
  </si>
  <si>
    <t>Department</t>
  </si>
  <si>
    <t>Amount</t>
  </si>
  <si>
    <t>Tax (%)</t>
  </si>
  <si>
    <t>Tax Amount</t>
  </si>
  <si>
    <t>Total Amount</t>
  </si>
  <si>
    <t>Status</t>
  </si>
  <si>
    <t>Notes / Remarks</t>
  </si>
  <si>
    <t>EXP-0001</t>
  </si>
  <si>
    <t>Office Supplies</t>
  </si>
  <si>
    <t>Printer paper and stationery</t>
  </si>
  <si>
    <t>UPI</t>
  </si>
  <si>
    <t>Administration</t>
  </si>
  <si>
    <t>Paid</t>
  </si>
  <si>
    <t>Monthly stationery purchase</t>
  </si>
  <si>
    <t>EXP-0002</t>
  </si>
  <si>
    <t>Travel</t>
  </si>
  <si>
    <t>Client meeting travel</t>
  </si>
  <si>
    <t>Uber India</t>
  </si>
  <si>
    <t>Corporate Card</t>
  </si>
  <si>
    <t>Sales</t>
  </si>
  <si>
    <t>Local client visit</t>
  </si>
  <si>
    <t>EXP-0003</t>
  </si>
  <si>
    <t>Utilities</t>
  </si>
  <si>
    <t>Office electricity bill</t>
  </si>
  <si>
    <t>MPEB</t>
  </si>
  <si>
    <t>Bank Transfer</t>
  </si>
  <si>
    <t>August electricity</t>
  </si>
  <si>
    <t>EXP-0004</t>
  </si>
  <si>
    <t>Software</t>
  </si>
  <si>
    <t>Cloud software subscription</t>
  </si>
  <si>
    <t>Microsoft</t>
  </si>
  <si>
    <t>Credit Card</t>
  </si>
  <si>
    <t>IT</t>
  </si>
  <si>
    <t>Annual productivity tools</t>
  </si>
  <si>
    <t>EXP-0005</t>
  </si>
  <si>
    <t>Marketing</t>
  </si>
  <si>
    <t>Social media advertising</t>
  </si>
  <si>
    <t>Meta Ads</t>
  </si>
  <si>
    <t>Lead generation campaign</t>
  </si>
  <si>
    <t>EXP-0006</t>
  </si>
  <si>
    <t>Rent</t>
  </si>
  <si>
    <t>Office premises rent</t>
  </si>
  <si>
    <t>ABC Properties</t>
  </si>
  <si>
    <t>Monthly office rent</t>
  </si>
  <si>
    <t>EXP-0007</t>
  </si>
  <si>
    <t>Repairs &amp; Maintenance</t>
  </si>
  <si>
    <t>Air conditioner servicing</t>
  </si>
  <si>
    <t>CoolCare Services</t>
  </si>
  <si>
    <t>Cash</t>
  </si>
  <si>
    <t>Pending</t>
  </si>
  <si>
    <t>Invoice awaiting approval</t>
  </si>
  <si>
    <t>EXP-0008</t>
  </si>
  <si>
    <t>Telephone &amp; Internet</t>
  </si>
  <si>
    <t>Business broadband bill</t>
  </si>
  <si>
    <t>Airtel Business</t>
  </si>
  <si>
    <t>Monthly broadband</t>
  </si>
  <si>
    <t>EXP-0009</t>
  </si>
  <si>
    <t>Professional Fees</t>
  </si>
  <si>
    <t>Accounting and compliance service</t>
  </si>
  <si>
    <t>TaxPro Consultants</t>
  </si>
  <si>
    <t>Finance</t>
  </si>
  <si>
    <t>Monthly accounting support</t>
  </si>
  <si>
    <t>EXP-0010</t>
  </si>
  <si>
    <t>Meals &amp; Entertainment</t>
  </si>
  <si>
    <t>Business meeting lunch</t>
  </si>
  <si>
    <t>The Food Court</t>
  </si>
  <si>
    <t>Client meeting expense</t>
  </si>
  <si>
    <t>Tip:</t>
  </si>
  <si>
    <t>Enter new expenses in the next blank row; formulas and table formatting can be extended as needed.</t>
  </si>
  <si>
    <t>BUSINESS EXPENSE SUMMARY</t>
  </si>
  <si>
    <t>Total Expenses</t>
  </si>
  <si>
    <t>Expense Category</t>
  </si>
  <si>
    <t>Total Tax</t>
  </si>
  <si>
    <t>Paid Expenses</t>
  </si>
  <si>
    <t>Pending Expenses</t>
  </si>
  <si>
    <t>Approved</t>
  </si>
  <si>
    <t>Number of Expenses</t>
  </si>
  <si>
    <t>Rejected</t>
  </si>
  <si>
    <t>Average Expense</t>
  </si>
  <si>
    <t>Reimbursable</t>
  </si>
  <si>
    <t>Insurance</t>
  </si>
  <si>
    <t>Bank Charges</t>
  </si>
  <si>
    <t>Training</t>
  </si>
  <si>
    <t>Payroll</t>
  </si>
  <si>
    <t>Taxes &amp; Licenses</t>
  </si>
  <si>
    <t>Equipment</t>
  </si>
  <si>
    <t>Other</t>
  </si>
  <si>
    <t>Travel Expenses</t>
  </si>
  <si>
    <t>Transaction ID</t>
  </si>
  <si>
    <t>xxxxxxxxx</t>
  </si>
  <si>
    <t>xxxxxxxxxx</t>
  </si>
  <si>
    <t>xxxxxxx</t>
  </si>
  <si>
    <t xml:space="preserve">Shree Stationers </t>
  </si>
  <si>
    <t>HR</t>
  </si>
  <si>
    <t>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</si>
</sst>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yy"/>
    <numFmt numFmtId="165" formatCode="\₹#,##0.00"/>
    <numFmt numFmtId="166" formatCode="0.00&quot;%&quot;"/>
  </numFmts>
  <fonts count="8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2"/>
      <name val="Calibri"/>
    </font>
    <font>
      <b/>
      <sz val="11"/>
      <color rgb="FF1F4E78"/>
      <name val="Calibri"/>
    </font>
    <font>
      <i/>
      <sz val="10"/>
      <color theme="1"/>
      <name val="Calibri"/>
      <family val="2"/>
    </font>
    <font>
      <b/>
      <sz val="11"/>
      <color rgb="FFFFFFFF"/>
      <name val="Calibri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5" fontId="0" fillId="0" borderId="1" xfId="0" applyNumberFormat="1" applyBorder="1"/>
    <xf numFmtId="166" fontId="0" fillId="0" borderId="1" xfId="0" applyNumberFormat="1" applyBorder="1"/>
    <xf numFmtId="0" fontId="4" fillId="0" borderId="0" xfId="0" applyFont="1"/>
    <xf numFmtId="165" fontId="3" fillId="2" borderId="1" xfId="0" applyNumberFormat="1" applyFont="1" applyFill="1" applyBorder="1"/>
    <xf numFmtId="0" fontId="0" fillId="0" borderId="1" xfId="0" applyBorder="1"/>
    <xf numFmtId="1" fontId="3" fillId="2" borderId="1" xfId="0" applyNumberFormat="1" applyFont="1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7" fillId="0" borderId="0" xfId="0" applyFont="1"/>
    <xf numFmtId="0" fontId="0" fillId="0" borderId="0" xfId="0" applyFont="1"/>
    <xf numFmtId="0" fontId="5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3" borderId="0" xfId="0" applyFill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1"/>
  <c:style val="2"/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Summary!$E$3</c:f>
              <c:strCache>
                <c:ptCount val="1"/>
                <c:pt idx="0">
                  <c:v>Total Amount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Summary!$D$4:$D$20</c:f>
              <c:strCache>
                <c:ptCount val="17"/>
                <c:pt idx="0">
                  <c:v>Office Supplies</c:v>
                </c:pt>
                <c:pt idx="1">
                  <c:v>Travel</c:v>
                </c:pt>
                <c:pt idx="2">
                  <c:v>Utilities</c:v>
                </c:pt>
                <c:pt idx="3">
                  <c:v>Software</c:v>
                </c:pt>
                <c:pt idx="4">
                  <c:v>Marketing</c:v>
                </c:pt>
                <c:pt idx="5">
                  <c:v>Rent</c:v>
                </c:pt>
                <c:pt idx="6">
                  <c:v>Repairs &amp; Maintenance</c:v>
                </c:pt>
                <c:pt idx="7">
                  <c:v>Telephone &amp; Internet</c:v>
                </c:pt>
                <c:pt idx="8">
                  <c:v>Professional Fees</c:v>
                </c:pt>
                <c:pt idx="9">
                  <c:v>Meals &amp; Entertainment</c:v>
                </c:pt>
                <c:pt idx="10">
                  <c:v>Insurance</c:v>
                </c:pt>
                <c:pt idx="11">
                  <c:v>Bank Charges</c:v>
                </c:pt>
                <c:pt idx="12">
                  <c:v>Training</c:v>
                </c:pt>
                <c:pt idx="13">
                  <c:v>Payroll</c:v>
                </c:pt>
                <c:pt idx="14">
                  <c:v>Taxes &amp; Licenses</c:v>
                </c:pt>
                <c:pt idx="15">
                  <c:v>Equipment</c:v>
                </c:pt>
                <c:pt idx="16">
                  <c:v>Other</c:v>
                </c:pt>
              </c:strCache>
            </c:strRef>
          </c:cat>
          <c:val>
            <c:numRef>
              <c:f>Summary!$E$4:$E$20</c:f>
              <c:numCache>
                <c:formatCode>\₹#,##0.00</c:formatCode>
                <c:ptCount val="17"/>
                <c:pt idx="0">
                  <c:v>3776</c:v>
                </c:pt>
                <c:pt idx="1">
                  <c:v>0</c:v>
                </c:pt>
                <c:pt idx="2">
                  <c:v>14632</c:v>
                </c:pt>
                <c:pt idx="3">
                  <c:v>7316</c:v>
                </c:pt>
                <c:pt idx="4">
                  <c:v>188800</c:v>
                </c:pt>
                <c:pt idx="5">
                  <c:v>41300</c:v>
                </c:pt>
                <c:pt idx="6">
                  <c:v>3776</c:v>
                </c:pt>
                <c:pt idx="7">
                  <c:v>2948.82</c:v>
                </c:pt>
                <c:pt idx="8">
                  <c:v>10030</c:v>
                </c:pt>
                <c:pt idx="9">
                  <c:v>4725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CCE-4F72-B397-D8A0263E86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9068672"/>
        <c:axId val="199075712"/>
      </c:barChart>
      <c:catAx>
        <c:axId val="1990686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9075712"/>
        <c:crosses val="autoZero"/>
        <c:auto val="1"/>
        <c:lblAlgn val="ctr"/>
        <c:lblOffset val="100"/>
        <c:noMultiLvlLbl val="1"/>
      </c:catAx>
      <c:valAx>
        <c:axId val="199075712"/>
        <c:scaling>
          <c:orientation val="minMax"/>
        </c:scaling>
        <c:delete val="1"/>
        <c:axPos val="l"/>
        <c:numFmt formatCode="\₹#,##0.00" sourceLinked="1"/>
        <c:majorTickMark val="none"/>
        <c:minorTickMark val="none"/>
        <c:tickLblPos val="nextTo"/>
        <c:crossAx val="1990686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1"/>
  <c:style val="2"/>
  <c:chart>
    <c:autoTitleDeleted val="1"/>
    <c:plotArea>
      <c:layout/>
      <c:pieChart>
        <c:varyColors val="1"/>
        <c:ser>
          <c:idx val="0"/>
          <c:order val="0"/>
          <c:tx>
            <c:strRef>
              <c:f>Summary!$H$3</c:f>
              <c:strCache>
                <c:ptCount val="1"/>
                <c:pt idx="0">
                  <c:v>Total Amount</c:v>
                </c:pt>
              </c:strCache>
            </c:strRef>
          </c:tx>
          <c:spPr>
            <a:ln>
              <a:prstDash val="solid"/>
            </a:ln>
          </c:spPr>
          <c:cat>
            <c:strRef>
              <c:f>Summary!$G$4:$G$8</c:f>
              <c:strCache>
                <c:ptCount val="5"/>
                <c:pt idx="0">
                  <c:v>Paid</c:v>
                </c:pt>
                <c:pt idx="1">
                  <c:v>Pending</c:v>
                </c:pt>
                <c:pt idx="2">
                  <c:v>Approved</c:v>
                </c:pt>
                <c:pt idx="3">
                  <c:v>Rejected</c:v>
                </c:pt>
                <c:pt idx="4">
                  <c:v>Reimbursable</c:v>
                </c:pt>
              </c:strCache>
            </c:strRef>
          </c:cat>
          <c:val>
            <c:numRef>
              <c:f>Summary!$H$4:$H$8</c:f>
              <c:numCache>
                <c:formatCode>\₹#,##0.00</c:formatCode>
                <c:ptCount val="5"/>
                <c:pt idx="0">
                  <c:v>270640.32</c:v>
                </c:pt>
                <c:pt idx="1">
                  <c:v>8501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DD2-4B09-99D8-E3F6EA703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173180</xdr:rowOff>
    </xdr:from>
    <xdr:ext cx="8112125" cy="365269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1238250</xdr:colOff>
      <xdr:row>22</xdr:row>
      <xdr:rowOff>158750</xdr:rowOff>
    </xdr:from>
    <xdr:ext cx="4064000" cy="3270250"/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showGridLines="0" tabSelected="1" zoomScale="85" zoomScaleNormal="85" workbookViewId="0">
      <pane ySplit="4" topLeftCell="A5" activePane="bottomLeft" state="frozen"/>
      <selection pane="bottomLeft" activeCell="D6" sqref="D6"/>
    </sheetView>
  </sheetViews>
  <sheetFormatPr defaultRowHeight="14.4" x14ac:dyDescent="0.3"/>
  <cols>
    <col min="1" max="1" width="11.6640625" customWidth="1"/>
    <col min="2" max="2" width="11.21875" bestFit="1" customWidth="1"/>
    <col min="3" max="3" width="14" customWidth="1"/>
    <col min="4" max="4" width="24" customWidth="1"/>
    <col min="5" max="5" width="32" customWidth="1"/>
    <col min="6" max="6" width="24" customWidth="1"/>
    <col min="7" max="9" width="18" customWidth="1"/>
    <col min="10" max="10" width="15" customWidth="1"/>
    <col min="11" max="11" width="11" customWidth="1"/>
    <col min="12" max="12" width="15" customWidth="1"/>
    <col min="13" max="13" width="16" customWidth="1"/>
    <col min="14" max="14" width="14" customWidth="1"/>
    <col min="15" max="15" width="32" customWidth="1"/>
  </cols>
  <sheetData>
    <row r="1" spans="1:15" s="9" customFormat="1" ht="30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4.55" x14ac:dyDescent="0.35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4" spans="1:15" s="9" customFormat="1" ht="31.95" customHeight="1" x14ac:dyDescent="0.3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97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</row>
    <row r="5" spans="1:15" ht="14.55" x14ac:dyDescent="0.35">
      <c r="A5" s="1">
        <v>1</v>
      </c>
      <c r="B5" s="2">
        <v>46266</v>
      </c>
      <c r="C5" s="1" t="s">
        <v>16</v>
      </c>
      <c r="D5" s="1" t="s">
        <v>17</v>
      </c>
      <c r="E5" s="1" t="s">
        <v>18</v>
      </c>
      <c r="F5" s="1" t="s">
        <v>101</v>
      </c>
      <c r="G5" s="1" t="s">
        <v>19</v>
      </c>
      <c r="H5" s="1" t="s">
        <v>98</v>
      </c>
      <c r="I5" s="1" t="s">
        <v>102</v>
      </c>
      <c r="J5" s="3">
        <v>3200</v>
      </c>
      <c r="K5" s="4">
        <v>18</v>
      </c>
      <c r="L5" s="3">
        <f t="shared" ref="L5:L14" si="0">J5*K5/100</f>
        <v>576</v>
      </c>
      <c r="M5" s="3">
        <f t="shared" ref="M5:M14" si="1">J5+L5</f>
        <v>3776</v>
      </c>
      <c r="N5" s="1" t="s">
        <v>21</v>
      </c>
      <c r="O5" s="1" t="s">
        <v>22</v>
      </c>
    </row>
    <row r="6" spans="1:15" ht="14.55" x14ac:dyDescent="0.35">
      <c r="A6" s="1">
        <v>2</v>
      </c>
      <c r="B6" s="2">
        <v>46267</v>
      </c>
      <c r="C6" s="1" t="s">
        <v>23</v>
      </c>
      <c r="D6" s="1" t="s">
        <v>96</v>
      </c>
      <c r="E6" s="1" t="s">
        <v>25</v>
      </c>
      <c r="F6" s="1" t="s">
        <v>26</v>
      </c>
      <c r="G6" s="1" t="s">
        <v>27</v>
      </c>
      <c r="H6" s="1"/>
      <c r="I6" s="1" t="s">
        <v>28</v>
      </c>
      <c r="J6" s="3">
        <v>1750</v>
      </c>
      <c r="K6" s="4">
        <v>5</v>
      </c>
      <c r="L6" s="3">
        <f t="shared" si="0"/>
        <v>87.5</v>
      </c>
      <c r="M6" s="3">
        <f t="shared" si="1"/>
        <v>1837.5</v>
      </c>
      <c r="N6" s="1" t="s">
        <v>21</v>
      </c>
      <c r="O6" s="1" t="s">
        <v>29</v>
      </c>
    </row>
    <row r="7" spans="1:15" ht="14.55" x14ac:dyDescent="0.35">
      <c r="A7" s="1">
        <v>3</v>
      </c>
      <c r="B7" s="2">
        <v>46268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/>
      <c r="I7" s="1" t="s">
        <v>20</v>
      </c>
      <c r="J7" s="3">
        <v>12400</v>
      </c>
      <c r="K7" s="4">
        <v>18</v>
      </c>
      <c r="L7" s="3">
        <f t="shared" si="0"/>
        <v>2232</v>
      </c>
      <c r="M7" s="3">
        <f t="shared" si="1"/>
        <v>14632</v>
      </c>
      <c r="N7" s="1" t="s">
        <v>21</v>
      </c>
      <c r="O7" s="1" t="s">
        <v>35</v>
      </c>
    </row>
    <row r="8" spans="1:15" ht="14.55" x14ac:dyDescent="0.35">
      <c r="A8" s="1">
        <v>4</v>
      </c>
      <c r="B8" s="2">
        <v>46269</v>
      </c>
      <c r="C8" s="1" t="s">
        <v>36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99</v>
      </c>
      <c r="I8" s="1" t="s">
        <v>41</v>
      </c>
      <c r="J8" s="3">
        <v>6200</v>
      </c>
      <c r="K8" s="4">
        <v>18</v>
      </c>
      <c r="L8" s="3">
        <f t="shared" si="0"/>
        <v>1116</v>
      </c>
      <c r="M8" s="3">
        <f t="shared" si="1"/>
        <v>7316</v>
      </c>
      <c r="N8" s="1" t="s">
        <v>21</v>
      </c>
      <c r="O8" s="1" t="s">
        <v>42</v>
      </c>
    </row>
    <row r="9" spans="1:15" ht="14.55" x14ac:dyDescent="0.35">
      <c r="A9" s="1">
        <v>5</v>
      </c>
      <c r="B9" s="2">
        <v>46270</v>
      </c>
      <c r="C9" s="1" t="s">
        <v>43</v>
      </c>
      <c r="D9" s="1" t="s">
        <v>44</v>
      </c>
      <c r="E9" s="1" t="s">
        <v>45</v>
      </c>
      <c r="F9" s="1" t="s">
        <v>46</v>
      </c>
      <c r="G9" s="1" t="s">
        <v>40</v>
      </c>
      <c r="H9" s="1"/>
      <c r="I9" s="1" t="s">
        <v>44</v>
      </c>
      <c r="J9" s="3">
        <v>160000</v>
      </c>
      <c r="K9" s="4">
        <v>18</v>
      </c>
      <c r="L9" s="3">
        <f t="shared" si="0"/>
        <v>28800</v>
      </c>
      <c r="M9" s="3">
        <f t="shared" si="1"/>
        <v>188800</v>
      </c>
      <c r="N9" s="1" t="s">
        <v>21</v>
      </c>
      <c r="O9" s="1" t="s">
        <v>47</v>
      </c>
    </row>
    <row r="10" spans="1:15" ht="14.55" x14ac:dyDescent="0.35">
      <c r="A10" s="1">
        <v>6</v>
      </c>
      <c r="B10" s="2">
        <v>46271</v>
      </c>
      <c r="C10" s="1" t="s">
        <v>48</v>
      </c>
      <c r="D10" s="1" t="s">
        <v>49</v>
      </c>
      <c r="E10" s="1" t="s">
        <v>50</v>
      </c>
      <c r="F10" s="1" t="s">
        <v>51</v>
      </c>
      <c r="G10" s="1" t="s">
        <v>34</v>
      </c>
      <c r="H10" s="1"/>
      <c r="I10" s="1" t="s">
        <v>103</v>
      </c>
      <c r="J10" s="3">
        <v>35000</v>
      </c>
      <c r="K10" s="4">
        <v>18</v>
      </c>
      <c r="L10" s="3">
        <f t="shared" si="0"/>
        <v>6300</v>
      </c>
      <c r="M10" s="3">
        <f t="shared" si="1"/>
        <v>41300</v>
      </c>
      <c r="N10" s="1" t="s">
        <v>21</v>
      </c>
      <c r="O10" s="1" t="s">
        <v>52</v>
      </c>
    </row>
    <row r="11" spans="1:15" ht="14.55" x14ac:dyDescent="0.35">
      <c r="A11" s="1">
        <v>7</v>
      </c>
      <c r="B11" s="2">
        <v>46272</v>
      </c>
      <c r="C11" s="1" t="s">
        <v>53</v>
      </c>
      <c r="D11" s="1" t="s">
        <v>54</v>
      </c>
      <c r="E11" s="1" t="s">
        <v>55</v>
      </c>
      <c r="F11" s="1" t="s">
        <v>56</v>
      </c>
      <c r="G11" s="1" t="s">
        <v>57</v>
      </c>
      <c r="H11" s="1"/>
      <c r="I11" s="1" t="s">
        <v>20</v>
      </c>
      <c r="J11" s="3">
        <v>3200</v>
      </c>
      <c r="K11" s="4">
        <v>18</v>
      </c>
      <c r="L11" s="3">
        <f t="shared" si="0"/>
        <v>576</v>
      </c>
      <c r="M11" s="3">
        <f t="shared" si="1"/>
        <v>3776</v>
      </c>
      <c r="N11" s="1" t="s">
        <v>58</v>
      </c>
      <c r="O11" s="1" t="s">
        <v>59</v>
      </c>
    </row>
    <row r="12" spans="1:15" ht="14.55" x14ac:dyDescent="0.35">
      <c r="A12" s="1">
        <v>8</v>
      </c>
      <c r="B12" s="2">
        <v>46273</v>
      </c>
      <c r="C12" s="1" t="s">
        <v>60</v>
      </c>
      <c r="D12" s="1" t="s">
        <v>61</v>
      </c>
      <c r="E12" s="1" t="s">
        <v>62</v>
      </c>
      <c r="F12" s="1" t="s">
        <v>63</v>
      </c>
      <c r="G12" s="1" t="s">
        <v>19</v>
      </c>
      <c r="H12" s="1" t="s">
        <v>99</v>
      </c>
      <c r="I12" s="1" t="s">
        <v>41</v>
      </c>
      <c r="J12" s="3">
        <v>2499</v>
      </c>
      <c r="K12" s="4">
        <v>18</v>
      </c>
      <c r="L12" s="3">
        <f t="shared" si="0"/>
        <v>449.82</v>
      </c>
      <c r="M12" s="3">
        <f t="shared" si="1"/>
        <v>2948.82</v>
      </c>
      <c r="N12" s="1" t="s">
        <v>21</v>
      </c>
      <c r="O12" s="1" t="s">
        <v>64</v>
      </c>
    </row>
    <row r="13" spans="1:15" ht="14.55" x14ac:dyDescent="0.35">
      <c r="A13" s="1">
        <v>9</v>
      </c>
      <c r="B13" s="2">
        <v>46274</v>
      </c>
      <c r="C13" s="1" t="s">
        <v>65</v>
      </c>
      <c r="D13" s="1" t="s">
        <v>66</v>
      </c>
      <c r="E13" s="1" t="s">
        <v>67</v>
      </c>
      <c r="F13" s="1" t="s">
        <v>68</v>
      </c>
      <c r="G13" s="1" t="s">
        <v>34</v>
      </c>
      <c r="H13" s="1" t="s">
        <v>100</v>
      </c>
      <c r="I13" s="1" t="s">
        <v>69</v>
      </c>
      <c r="J13" s="3">
        <v>8500</v>
      </c>
      <c r="K13" s="4">
        <v>18</v>
      </c>
      <c r="L13" s="3">
        <f t="shared" si="0"/>
        <v>1530</v>
      </c>
      <c r="M13" s="3">
        <f t="shared" si="1"/>
        <v>10030</v>
      </c>
      <c r="N13" s="1" t="s">
        <v>21</v>
      </c>
      <c r="O13" s="1" t="s">
        <v>70</v>
      </c>
    </row>
    <row r="14" spans="1:15" ht="14.55" x14ac:dyDescent="0.35">
      <c r="A14" s="1">
        <v>10</v>
      </c>
      <c r="B14" s="2">
        <v>46275</v>
      </c>
      <c r="C14" s="1" t="s">
        <v>71</v>
      </c>
      <c r="D14" s="1" t="s">
        <v>72</v>
      </c>
      <c r="E14" s="1" t="s">
        <v>73</v>
      </c>
      <c r="F14" s="1" t="s">
        <v>74</v>
      </c>
      <c r="G14" s="1" t="s">
        <v>27</v>
      </c>
      <c r="H14" s="1"/>
      <c r="I14" s="1" t="s">
        <v>28</v>
      </c>
      <c r="J14" s="3">
        <v>4500</v>
      </c>
      <c r="K14" s="4">
        <v>5</v>
      </c>
      <c r="L14" s="3">
        <f t="shared" si="0"/>
        <v>225</v>
      </c>
      <c r="M14" s="3">
        <f t="shared" si="1"/>
        <v>4725</v>
      </c>
      <c r="N14" s="1" t="s">
        <v>58</v>
      </c>
      <c r="O14" s="1" t="s">
        <v>75</v>
      </c>
    </row>
    <row r="16" spans="1:15" ht="14.55" x14ac:dyDescent="0.35">
      <c r="A16" s="5" t="s">
        <v>76</v>
      </c>
      <c r="B16" s="13" t="s">
        <v>77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</sheetData>
  <autoFilter ref="A4:O14"/>
  <mergeCells count="3">
    <mergeCell ref="B16:O16"/>
    <mergeCell ref="A2:O2"/>
    <mergeCell ref="A1:O1"/>
  </mergeCells>
  <conditionalFormatting sqref="N5:N979">
    <cfRule type="expression" dxfId="2" priority="1">
      <formula>N5="Pending"</formula>
    </cfRule>
    <cfRule type="expression" dxfId="1" priority="2">
      <formula>N5="Paid"</formula>
    </cfRule>
    <cfRule type="expression" dxfId="0" priority="3">
      <formula>N5="Rejected"</formula>
    </cfRule>
  </conditionalFormatting>
  <dataValidations count="4">
    <dataValidation type="list" allowBlank="1" errorTitle="Invalid Selection" error="Please select a value from the dropdown." sqref="D5:D979">
      <formula1>"Office Supplies,Travel,Utilities,Software,Marketing,Rent,Repairs &amp; Maintenance,Telephone &amp; Internet,Professional Fees,Meals &amp; Entertainment,Insurance,Bank Charges,Training,Payroll,Taxes &amp; Licenses,Equipment,Other"</formula1>
    </dataValidation>
    <dataValidation type="list" allowBlank="1" errorTitle="Invalid Selection" error="Please select a value from the dropdown." sqref="G5:H979">
      <formula1>"Cash,UPI,Credit Card,Debit Card,Bank Transfer,Cheque,Other"</formula1>
    </dataValidation>
    <dataValidation type="list" allowBlank="1" errorTitle="Invalid Selection" error="Please select a value from the dropdown." sqref="I5:I979">
      <formula1>"Administration,Finance,HR,IT,Marketing,Sales,Operations,Management,Other"</formula1>
    </dataValidation>
    <dataValidation type="list" allowBlank="1" errorTitle="Invalid Selection" error="Please select a value from the dropdown." sqref="N5:N979">
      <formula1>"Paid,Pending,Approved,Rejected,Reimbursable"</formula1>
    </dataValidation>
  </dataValidations>
  <pageMargins left="0.25" right="0.25" top="0.5" bottom="0.5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zoomScale="70" zoomScaleNormal="70" workbookViewId="0">
      <pane ySplit="2" topLeftCell="A23" activePane="bottomLeft" state="frozen"/>
      <selection pane="bottomLeft" activeCell="J20" sqref="J20"/>
    </sheetView>
  </sheetViews>
  <sheetFormatPr defaultRowHeight="14.4" x14ac:dyDescent="0.3"/>
  <cols>
    <col min="1" max="1" width="24" customWidth="1"/>
    <col min="2" max="2" width="20" customWidth="1"/>
    <col min="4" max="4" width="24" customWidth="1"/>
    <col min="5" max="5" width="18" customWidth="1"/>
    <col min="7" max="8" width="18" customWidth="1"/>
    <col min="10" max="11" width="14" customWidth="1"/>
  </cols>
  <sheetData>
    <row r="1" spans="1:8" s="9" customFormat="1" ht="30" customHeight="1" x14ac:dyDescent="0.55000000000000004">
      <c r="A1" s="18" t="s">
        <v>78</v>
      </c>
      <c r="B1" s="17"/>
      <c r="C1" s="17"/>
      <c r="D1" s="17"/>
      <c r="E1" s="17"/>
      <c r="F1" s="17"/>
      <c r="G1" s="17"/>
      <c r="H1" s="17"/>
    </row>
    <row r="3" spans="1:8" ht="15.45" x14ac:dyDescent="0.35">
      <c r="A3" s="12" t="s">
        <v>79</v>
      </c>
      <c r="B3" s="6">
        <f>SUM('Business Expenses'!M5:M979)</f>
        <v>279141.32</v>
      </c>
      <c r="D3" s="12" t="s">
        <v>80</v>
      </c>
      <c r="E3" s="12" t="s">
        <v>13</v>
      </c>
      <c r="G3" s="12" t="s">
        <v>14</v>
      </c>
      <c r="H3" s="12" t="s">
        <v>13</v>
      </c>
    </row>
    <row r="4" spans="1:8" ht="15.45" x14ac:dyDescent="0.35">
      <c r="A4" s="12" t="s">
        <v>81</v>
      </c>
      <c r="B4" s="6">
        <f>SUM('Business Expenses'!L5:L979)</f>
        <v>41892.32</v>
      </c>
      <c r="D4" s="7" t="s">
        <v>17</v>
      </c>
      <c r="E4" s="3">
        <f>SUMIF('Business Expenses'!D5:D979,D4,'Business Expenses'!M5:M979)</f>
        <v>3776</v>
      </c>
      <c r="G4" s="7" t="s">
        <v>21</v>
      </c>
      <c r="H4" s="3">
        <f>SUMIF('Business Expenses'!N5:N979,G4,'Business Expenses'!M5:M979)</f>
        <v>270640.32</v>
      </c>
    </row>
    <row r="5" spans="1:8" ht="15.45" x14ac:dyDescent="0.35">
      <c r="A5" s="12" t="s">
        <v>82</v>
      </c>
      <c r="B5" s="6">
        <f>SUMIF('Business Expenses'!N5:N979,"Paid",'Business Expenses'!M5:M979)</f>
        <v>270640.32</v>
      </c>
      <c r="D5" s="7" t="s">
        <v>24</v>
      </c>
      <c r="E5" s="3">
        <f>SUMIF('Business Expenses'!D5:D979,D5,'Business Expenses'!M5:M979)</f>
        <v>0</v>
      </c>
      <c r="G5" s="7" t="s">
        <v>58</v>
      </c>
      <c r="H5" s="3">
        <f>SUMIF('Business Expenses'!N5:N979,G5,'Business Expenses'!M5:M979)</f>
        <v>8501</v>
      </c>
    </row>
    <row r="6" spans="1:8" ht="15.45" x14ac:dyDescent="0.35">
      <c r="A6" s="12" t="s">
        <v>83</v>
      </c>
      <c r="B6" s="6">
        <f>SUMIF('Business Expenses'!N5:N979,"Pending",'Business Expenses'!M5:M979)</f>
        <v>8501</v>
      </c>
      <c r="D6" s="7" t="s">
        <v>31</v>
      </c>
      <c r="E6" s="3">
        <f>SUMIF('Business Expenses'!D5:D979,D6,'Business Expenses'!M5:M979)</f>
        <v>14632</v>
      </c>
      <c r="G6" s="7" t="s">
        <v>84</v>
      </c>
      <c r="H6" s="3">
        <f>SUMIF('Business Expenses'!N5:N979,G6,'Business Expenses'!M5:M979)</f>
        <v>0</v>
      </c>
    </row>
    <row r="7" spans="1:8" ht="15.45" x14ac:dyDescent="0.35">
      <c r="A7" s="12" t="s">
        <v>85</v>
      </c>
      <c r="B7" s="8">
        <f>COUNTA('Business Expenses'!C5:C979)</f>
        <v>10</v>
      </c>
      <c r="D7" s="7" t="s">
        <v>37</v>
      </c>
      <c r="E7" s="3">
        <f>SUMIF('Business Expenses'!D5:D979,D7,'Business Expenses'!M5:M979)</f>
        <v>7316</v>
      </c>
      <c r="G7" s="7" t="s">
        <v>86</v>
      </c>
      <c r="H7" s="3">
        <f>SUMIF('Business Expenses'!N5:N979,G7,'Business Expenses'!M5:M979)</f>
        <v>0</v>
      </c>
    </row>
    <row r="8" spans="1:8" ht="15.45" x14ac:dyDescent="0.35">
      <c r="A8" s="12" t="s">
        <v>87</v>
      </c>
      <c r="B8" s="6">
        <f>IFERROR(AVERAGE('Business Expenses'!M5:M979),0)</f>
        <v>27914.132000000001</v>
      </c>
      <c r="D8" s="7" t="s">
        <v>44</v>
      </c>
      <c r="E8" s="3">
        <f>SUMIF('Business Expenses'!D5:D979,D8,'Business Expenses'!M5:M979)</f>
        <v>188800</v>
      </c>
      <c r="G8" s="7" t="s">
        <v>88</v>
      </c>
      <c r="H8" s="3">
        <f>SUMIF('Business Expenses'!N5:N979,G8,'Business Expenses'!M5:M979)</f>
        <v>0</v>
      </c>
    </row>
    <row r="9" spans="1:8" ht="14.55" x14ac:dyDescent="0.35">
      <c r="D9" s="7" t="s">
        <v>49</v>
      </c>
      <c r="E9" s="3">
        <f>SUMIF('Business Expenses'!D5:D979,D9,'Business Expenses'!M5:M979)</f>
        <v>41300</v>
      </c>
    </row>
    <row r="10" spans="1:8" ht="14.55" x14ac:dyDescent="0.35">
      <c r="D10" s="7" t="s">
        <v>54</v>
      </c>
      <c r="E10" s="3">
        <f>SUMIF('Business Expenses'!D5:D979,D10,'Business Expenses'!M5:M979)</f>
        <v>3776</v>
      </c>
    </row>
    <row r="11" spans="1:8" ht="14.55" x14ac:dyDescent="0.35">
      <c r="D11" s="7" t="s">
        <v>61</v>
      </c>
      <c r="E11" s="3">
        <f>SUMIF('Business Expenses'!D5:D979,D11,'Business Expenses'!M5:M979)</f>
        <v>2948.82</v>
      </c>
    </row>
    <row r="12" spans="1:8" ht="14.55" x14ac:dyDescent="0.35">
      <c r="D12" s="7" t="s">
        <v>66</v>
      </c>
      <c r="E12" s="3">
        <f>SUMIF('Business Expenses'!D5:D979,D12,'Business Expenses'!M5:M979)</f>
        <v>10030</v>
      </c>
    </row>
    <row r="13" spans="1:8" ht="14.55" x14ac:dyDescent="0.35">
      <c r="D13" s="7" t="s">
        <v>72</v>
      </c>
      <c r="E13" s="3">
        <f>SUMIF('Business Expenses'!D5:D979,D13,'Business Expenses'!M5:M979)</f>
        <v>4725</v>
      </c>
    </row>
    <row r="14" spans="1:8" ht="14.55" x14ac:dyDescent="0.35">
      <c r="D14" s="7" t="s">
        <v>89</v>
      </c>
      <c r="E14" s="3">
        <f>SUMIF('Business Expenses'!D5:D979,D14,'Business Expenses'!M5:M979)</f>
        <v>0</v>
      </c>
    </row>
    <row r="15" spans="1:8" ht="14.55" x14ac:dyDescent="0.35">
      <c r="D15" s="7" t="s">
        <v>90</v>
      </c>
      <c r="E15" s="3">
        <f>SUMIF('Business Expenses'!D5:D979,D15,'Business Expenses'!M5:M979)</f>
        <v>0</v>
      </c>
    </row>
    <row r="16" spans="1:8" ht="14.55" x14ac:dyDescent="0.35">
      <c r="D16" s="7" t="s">
        <v>91</v>
      </c>
      <c r="E16" s="3">
        <f>SUMIF('Business Expenses'!D5:D979,D16,'Business Expenses'!M5:M979)</f>
        <v>0</v>
      </c>
    </row>
    <row r="17" spans="4:5" ht="14.55" x14ac:dyDescent="0.35">
      <c r="D17" s="7" t="s">
        <v>92</v>
      </c>
      <c r="E17" s="3">
        <f>SUMIF('Business Expenses'!D5:D979,D17,'Business Expenses'!M5:M979)</f>
        <v>0</v>
      </c>
    </row>
    <row r="18" spans="4:5" ht="14.55" x14ac:dyDescent="0.35">
      <c r="D18" s="7" t="s">
        <v>93</v>
      </c>
      <c r="E18" s="3">
        <f>SUMIF('Business Expenses'!D5:D979,D18,'Business Expenses'!M5:M979)</f>
        <v>0</v>
      </c>
    </row>
    <row r="19" spans="4:5" ht="14.55" x14ac:dyDescent="0.35">
      <c r="D19" s="7" t="s">
        <v>94</v>
      </c>
      <c r="E19" s="3">
        <f>SUMIF('Business Expenses'!D5:D979,D19,'Business Expenses'!M5:M979)</f>
        <v>0</v>
      </c>
    </row>
    <row r="20" spans="4:5" ht="14.55" x14ac:dyDescent="0.35">
      <c r="D20" s="7" t="s">
        <v>95</v>
      </c>
      <c r="E20" s="3">
        <f>SUMIF('Business Expenses'!D5:D979,D20,'Business Expenses'!M5:M979)</f>
        <v>0</v>
      </c>
    </row>
  </sheetData>
  <mergeCells count="1">
    <mergeCell ref="A1:H1"/>
  </mergeCells>
  <pageMargins left="0.75" right="0.75" top="1" bottom="1" header="0.5" footer="0.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Business Expenses</vt:lpstr>
      <vt:lpstr>Summary</vt:lpstr>
      <vt:lpstr>'Business Expenses'!Print_Titles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2026-09-13T11:44:28Z</dcterms:created>
  <dcterms:modified xsi:type="dcterms:W3CDTF">2026-09-13T12:53:01Z</dcterms:modified>
</cp:coreProperties>
</file>